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febrúar 2010" sheetId="1" r:id="rId1"/>
  </sheets>
  <externalReferences>
    <externalReference r:id="rId4"/>
  </externalReferences>
  <definedNames>
    <definedName name="Dags_visit_naest">'Verð febrúar 2010'!$A$14</definedName>
    <definedName name="LVT">'Verð febrúar 2010'!$C$9</definedName>
    <definedName name="NVT">'Verð febrúar 2010'!$C$10</definedName>
    <definedName name="NvtNæstaMánaðar">'[1]Forsendur'!$D$4</definedName>
    <definedName name="NvtÞessaMánaðar">'[1]Forsendur'!$C$4</definedName>
    <definedName name="_xlnm.Print_Area" localSheetId="0">'Verð febrúar 2010'!$B$7:$N$44,'Verð febrúar 2010'!$B$46:$N$82</definedName>
    <definedName name="_xlnm.Print_Titles" localSheetId="0">'Verð febrúar 2010'!$1:$5</definedName>
    <definedName name="Verdb_raun">'Verð febrúar 2010'!$C$14</definedName>
    <definedName name="verdbspa">'Verð febrúar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<sst xmlns="http://schemas.openxmlformats.org/spreadsheetml/2006/main" count="39" uniqueCount="33">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</sst>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2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febrúar 2010"/>
    </sheetNames>
    <sheetDataSet>
      <sheetData sheetId="0">
        <row r="2">
          <cell r="C2">
            <v>40210</v>
          </cell>
        </row>
        <row r="3">
          <cell r="C3">
            <v>7067</v>
          </cell>
          <cell r="D3">
            <v>7045</v>
          </cell>
        </row>
        <row r="4">
          <cell r="C4">
            <v>357.9</v>
          </cell>
          <cell r="D4">
            <v>356.8</v>
          </cell>
        </row>
        <row r="5">
          <cell r="D5">
            <v>40204</v>
          </cell>
        </row>
        <row r="6">
          <cell r="D6">
            <v>-0.03626</v>
          </cell>
        </row>
        <row r="7">
          <cell r="C7">
            <v>-0.0031</v>
          </cell>
        </row>
        <row r="8">
          <cell r="D8">
            <v>40233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E96" sqref="E96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40210</v>
      </c>
      <c r="I1" s="3">
        <f>'[1]Forsendur'!$C$2</f>
        <v>40210</v>
      </c>
    </row>
    <row r="2" spans="11:12" ht="15" customHeight="1" thickBot="1">
      <c r="K2" s="4" t="s">
        <v>1</v>
      </c>
      <c r="L2" s="5">
        <f>'[1]Forsendur'!C2</f>
        <v>40210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7067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357.9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-0.0031</v>
      </c>
      <c r="D13" s="17"/>
      <c r="N13" s="18"/>
    </row>
    <row r="14" spans="1:14" ht="10.5" customHeight="1">
      <c r="A14" s="19">
        <f>IF(DAY('[1]Forsendur'!D5)&lt;1,32,DAY('[1]Forsendur'!D5))</f>
        <v>26</v>
      </c>
      <c r="B14" s="13" t="str">
        <f>IF(C14&lt;0,"Lækkun vísitölu","Hækkun vísitölu")</f>
        <v>Lækkun vísitölu</v>
      </c>
      <c r="C14" s="16">
        <f>IF(AND('[1]Forsendur'!D3&gt;0,'[1]Forsendur'!D4&gt;0),ROUND('[1]Forsendur'!D4/'[1]Forsendur'!C4-1,4),0)</f>
        <v>-0.0031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-0.0031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8.135071441210261</v>
      </c>
      <c r="E16" s="24">
        <f t="shared" si="0"/>
        <v>7.182267433760457</v>
      </c>
      <c r="F16" s="24">
        <f t="shared" si="0"/>
        <v>7.3784704858631</v>
      </c>
      <c r="G16" s="24">
        <f t="shared" si="0"/>
        <v>7.230865678081181</v>
      </c>
      <c r="H16" s="24">
        <f t="shared" si="0"/>
        <v>6.858463437770572</v>
      </c>
      <c r="I16" s="24">
        <f t="shared" si="0"/>
        <v>6.4340759168644075</v>
      </c>
      <c r="J16" s="24">
        <f t="shared" si="0"/>
        <v>6.337060535050603</v>
      </c>
      <c r="K16" s="24">
        <f t="shared" si="0"/>
        <v>6.237609487304907</v>
      </c>
      <c r="L16" s="24">
        <f t="shared" si="0"/>
        <v>6.053309173133455</v>
      </c>
      <c r="M16" s="24">
        <f t="shared" si="0"/>
        <v>5.927705722841127</v>
      </c>
      <c r="N16" s="24">
        <f aca="true" t="shared" si="1" ref="N16:N43">100000*LVT/N$11*((1+N$12/100)^((DAYS360(N$6,$L$2)+$C55-1)/360)*((1+$A55)^(($C55-15)/30)))/100000</f>
        <v>5.744514706210558</v>
      </c>
    </row>
    <row r="17" spans="1:14" ht="10.5" customHeight="1">
      <c r="A17" s="21">
        <f aca="true" t="shared" si="2" ref="A17:A43">IF(Dags_visit_naest&gt;C17,verdbspa,Verdb_raun)</f>
        <v>-0.0031</v>
      </c>
      <c r="B17" s="25"/>
      <c r="C17" s="23">
        <f aca="true" t="shared" si="3" ref="C17:C43">C16+1</f>
        <v>2</v>
      </c>
      <c r="D17" s="24">
        <f t="shared" si="0"/>
        <v>8.135492890689092</v>
      </c>
      <c r="E17" s="24">
        <f t="shared" si="0"/>
        <v>7.182639521810163</v>
      </c>
      <c r="F17" s="24">
        <f t="shared" si="0"/>
        <v>7.378901137299344</v>
      </c>
      <c r="G17" s="24">
        <f t="shared" si="0"/>
        <v>7.231287714422661</v>
      </c>
      <c r="H17" s="24">
        <f t="shared" si="0"/>
        <v>6.858863738501677</v>
      </c>
      <c r="I17" s="24">
        <f t="shared" si="0"/>
        <v>6.43445144781487</v>
      </c>
      <c r="J17" s="24">
        <f t="shared" si="0"/>
        <v>6.337430403606182</v>
      </c>
      <c r="K17" s="24">
        <f t="shared" si="0"/>
        <v>6.237973551305651</v>
      </c>
      <c r="L17" s="24">
        <f t="shared" si="0"/>
        <v>6.053662480271357</v>
      </c>
      <c r="M17" s="24">
        <f t="shared" si="0"/>
        <v>5.928051699014385</v>
      </c>
      <c r="N17" s="24">
        <f t="shared" si="1"/>
        <v>5.744849990266177</v>
      </c>
    </row>
    <row r="18" spans="1:14" ht="10.5" customHeight="1">
      <c r="A18" s="21">
        <f t="shared" si="2"/>
        <v>-0.0031</v>
      </c>
      <c r="B18" s="25"/>
      <c r="C18" s="26">
        <f t="shared" si="3"/>
        <v>3</v>
      </c>
      <c r="D18" s="27">
        <f t="shared" si="0"/>
        <v>8.135914362001735</v>
      </c>
      <c r="E18" s="27">
        <f t="shared" si="0"/>
        <v>7.183011629136443</v>
      </c>
      <c r="F18" s="27">
        <f t="shared" si="0"/>
        <v>7.379331813870971</v>
      </c>
      <c r="G18" s="27">
        <f t="shared" si="0"/>
        <v>7.231709775396694</v>
      </c>
      <c r="H18" s="27">
        <f t="shared" si="0"/>
        <v>6.859264062596712</v>
      </c>
      <c r="I18" s="27">
        <f t="shared" si="0"/>
        <v>6.434827000683556</v>
      </c>
      <c r="J18" s="27">
        <f t="shared" si="0"/>
        <v>6.337800293749494</v>
      </c>
      <c r="K18" s="27">
        <f t="shared" si="0"/>
        <v>6.238337636555335</v>
      </c>
      <c r="L18" s="27">
        <f t="shared" si="0"/>
        <v>6.054015808030365</v>
      </c>
      <c r="M18" s="27">
        <f t="shared" si="0"/>
        <v>5.92839769538087</v>
      </c>
      <c r="N18" s="27">
        <f t="shared" si="1"/>
        <v>5.745185293890969</v>
      </c>
    </row>
    <row r="19" spans="1:14" ht="10.5" customHeight="1">
      <c r="A19" s="21">
        <f t="shared" si="2"/>
        <v>-0.0031</v>
      </c>
      <c r="B19" s="25"/>
      <c r="C19" s="23">
        <f t="shared" si="3"/>
        <v>4</v>
      </c>
      <c r="D19" s="24">
        <f t="shared" si="0"/>
        <v>8.136335855149333</v>
      </c>
      <c r="E19" s="24">
        <f t="shared" si="0"/>
        <v>7.183383755740296</v>
      </c>
      <c r="F19" s="24">
        <f t="shared" si="0"/>
        <v>7.379762515579446</v>
      </c>
      <c r="G19" s="24">
        <f t="shared" si="0"/>
        <v>7.232131861004713</v>
      </c>
      <c r="H19" s="24">
        <f t="shared" si="0"/>
        <v>6.859664410057046</v>
      </c>
      <c r="I19" s="24">
        <f t="shared" si="0"/>
        <v>6.435202575471736</v>
      </c>
      <c r="J19" s="24">
        <f t="shared" si="0"/>
        <v>6.338170205481791</v>
      </c>
      <c r="K19" s="24">
        <f t="shared" si="0"/>
        <v>6.2387017430552</v>
      </c>
      <c r="L19" s="24">
        <f t="shared" si="0"/>
        <v>6.054369156411685</v>
      </c>
      <c r="M19" s="24">
        <f t="shared" si="0"/>
        <v>5.928743711941762</v>
      </c>
      <c r="N19" s="24">
        <f t="shared" si="1"/>
        <v>5.7455206170860755</v>
      </c>
    </row>
    <row r="20" spans="1:14" ht="10.5" customHeight="1">
      <c r="A20" s="21">
        <f t="shared" si="2"/>
        <v>-0.0031</v>
      </c>
      <c r="B20" s="25"/>
      <c r="C20" s="23">
        <f t="shared" si="3"/>
        <v>5</v>
      </c>
      <c r="D20" s="24">
        <f t="shared" si="0"/>
        <v>8.136757370133008</v>
      </c>
      <c r="E20" s="24">
        <f t="shared" si="0"/>
        <v>7.183755901622725</v>
      </c>
      <c r="F20" s="24">
        <f t="shared" si="0"/>
        <v>7.380193242426234</v>
      </c>
      <c r="G20" s="24">
        <f t="shared" si="0"/>
        <v>7.232553971248164</v>
      </c>
      <c r="H20" s="24">
        <f t="shared" si="0"/>
        <v>6.860064780884037</v>
      </c>
      <c r="I20" s="24">
        <f t="shared" si="0"/>
        <v>6.435578172180698</v>
      </c>
      <c r="J20" s="24">
        <f t="shared" si="0"/>
        <v>6.338540138804343</v>
      </c>
      <c r="K20" s="24">
        <f t="shared" si="0"/>
        <v>6.23906587080649</v>
      </c>
      <c r="L20" s="24">
        <f t="shared" si="0"/>
        <v>6.054722525416516</v>
      </c>
      <c r="M20" s="24">
        <f t="shared" si="0"/>
        <v>5.929089748698238</v>
      </c>
      <c r="N20" s="24">
        <f t="shared" si="1"/>
        <v>5.745855959852638</v>
      </c>
    </row>
    <row r="21" spans="1:14" s="32" customFormat="1" ht="10.5" customHeight="1">
      <c r="A21" s="28">
        <f t="shared" si="2"/>
        <v>-0.0031</v>
      </c>
      <c r="B21" s="29"/>
      <c r="C21" s="30">
        <f t="shared" si="3"/>
        <v>6</v>
      </c>
      <c r="D21" s="31">
        <f t="shared" si="0"/>
        <v>8.137178906953896</v>
      </c>
      <c r="E21" s="31">
        <f t="shared" si="0"/>
        <v>7.184128066784723</v>
      </c>
      <c r="F21" s="31">
        <f t="shared" si="0"/>
        <v>7.380623994412805</v>
      </c>
      <c r="G21" s="31">
        <f t="shared" si="0"/>
        <v>7.232976106128478</v>
      </c>
      <c r="H21" s="31">
        <f t="shared" si="0"/>
        <v>6.860465175079055</v>
      </c>
      <c r="I21" s="31">
        <f t="shared" si="0"/>
        <v>6.435953790811721</v>
      </c>
      <c r="J21" s="31">
        <f t="shared" si="0"/>
        <v>6.3389100937184</v>
      </c>
      <c r="K21" s="31">
        <f t="shared" si="0"/>
        <v>6.239430019810441</v>
      </c>
      <c r="L21" s="31">
        <f t="shared" si="0"/>
        <v>6.055075915046069</v>
      </c>
      <c r="M21" s="31">
        <f t="shared" si="0"/>
        <v>5.9294358056514795</v>
      </c>
      <c r="N21" s="31">
        <f t="shared" si="1"/>
        <v>5.746191322191801</v>
      </c>
    </row>
    <row r="22" spans="1:14" ht="10.5" customHeight="1">
      <c r="A22" s="21">
        <f t="shared" si="2"/>
        <v>-0.0031</v>
      </c>
      <c r="B22" s="25"/>
      <c r="C22" s="23">
        <f t="shared" si="3"/>
        <v>7</v>
      </c>
      <c r="D22" s="24">
        <f t="shared" si="0"/>
        <v>8.137600465613122</v>
      </c>
      <c r="E22" s="24">
        <f t="shared" si="0"/>
        <v>7.184500251227291</v>
      </c>
      <c r="F22" s="24">
        <f t="shared" si="0"/>
        <v>7.381054771540622</v>
      </c>
      <c r="G22" s="24">
        <f t="shared" si="0"/>
        <v>7.233398265647096</v>
      </c>
      <c r="H22" s="24">
        <f t="shared" si="0"/>
        <v>6.860865592643456</v>
      </c>
      <c r="I22" s="24">
        <f t="shared" si="0"/>
        <v>6.436329431366079</v>
      </c>
      <c r="J22" s="24">
        <f t="shared" si="0"/>
        <v>6.3392800702252305</v>
      </c>
      <c r="K22" s="24">
        <f t="shared" si="0"/>
        <v>6.2397941900682925</v>
      </c>
      <c r="L22" s="24">
        <f t="shared" si="0"/>
        <v>6.05542932530154</v>
      </c>
      <c r="M22" s="24">
        <f t="shared" si="0"/>
        <v>5.929781882802663</v>
      </c>
      <c r="N22" s="24">
        <f t="shared" si="1"/>
        <v>5.746526704104705</v>
      </c>
    </row>
    <row r="23" spans="1:14" ht="10.5" customHeight="1">
      <c r="A23" s="21">
        <f t="shared" si="2"/>
        <v>-0.0031</v>
      </c>
      <c r="B23" s="25"/>
      <c r="C23" s="23">
        <f t="shared" si="3"/>
        <v>8</v>
      </c>
      <c r="D23" s="24">
        <f t="shared" si="0"/>
        <v>8.138022046111823</v>
      </c>
      <c r="E23" s="24">
        <f t="shared" si="0"/>
        <v>7.184872454951425</v>
      </c>
      <c r="F23" s="24">
        <f t="shared" si="0"/>
        <v>7.381485573811155</v>
      </c>
      <c r="G23" s="24">
        <f t="shared" si="0"/>
        <v>7.233820449805453</v>
      </c>
      <c r="H23" s="24">
        <f t="shared" si="0"/>
        <v>6.861266033578611</v>
      </c>
      <c r="I23" s="24">
        <f t="shared" si="0"/>
        <v>6.436705093845057</v>
      </c>
      <c r="J23" s="24">
        <f t="shared" si="0"/>
        <v>6.339650068326089</v>
      </c>
      <c r="K23" s="24">
        <f t="shared" si="0"/>
        <v>6.240158381581287</v>
      </c>
      <c r="L23" s="24">
        <f t="shared" si="0"/>
        <v>6.0557827561841355</v>
      </c>
      <c r="M23" s="24">
        <f t="shared" si="0"/>
        <v>5.9301279801529665</v>
      </c>
      <c r="N23" s="24">
        <f t="shared" si="1"/>
        <v>5.746862105592491</v>
      </c>
    </row>
    <row r="24" spans="1:14" s="33" customFormat="1" ht="10.5" customHeight="1">
      <c r="A24" s="21">
        <f t="shared" si="2"/>
        <v>-0.0031</v>
      </c>
      <c r="B24" s="25"/>
      <c r="C24" s="30">
        <f t="shared" si="3"/>
        <v>9</v>
      </c>
      <c r="D24" s="27">
        <f t="shared" si="0"/>
        <v>8.138443648451133</v>
      </c>
      <c r="E24" s="27">
        <f t="shared" si="0"/>
        <v>7.185244677958131</v>
      </c>
      <c r="F24" s="27">
        <f t="shared" si="0"/>
        <v>7.381916401225876</v>
      </c>
      <c r="G24" s="27">
        <f t="shared" si="0"/>
        <v>7.234242658604992</v>
      </c>
      <c r="H24" s="27">
        <f t="shared" si="0"/>
        <v>6.8616664978858815</v>
      </c>
      <c r="I24" s="27">
        <f t="shared" si="0"/>
        <v>6.43708077824993</v>
      </c>
      <c r="J24" s="27">
        <f t="shared" si="0"/>
        <v>6.340020088022238</v>
      </c>
      <c r="K24" s="27">
        <f t="shared" si="0"/>
        <v>6.240522594350666</v>
      </c>
      <c r="L24" s="27">
        <f t="shared" si="0"/>
        <v>6.056136207695063</v>
      </c>
      <c r="M24" s="27">
        <f t="shared" si="0"/>
        <v>5.9304740977035735</v>
      </c>
      <c r="N24" s="27">
        <f t="shared" si="1"/>
        <v>5.747197526656305</v>
      </c>
    </row>
    <row r="25" spans="1:14" s="32" customFormat="1" ht="10.5" customHeight="1">
      <c r="A25" s="21">
        <f t="shared" si="2"/>
        <v>-0.0031</v>
      </c>
      <c r="B25" s="25"/>
      <c r="C25" s="34">
        <f t="shared" si="3"/>
        <v>10</v>
      </c>
      <c r="D25" s="24">
        <f t="shared" si="0"/>
        <v>8.138865272632176</v>
      </c>
      <c r="E25" s="24">
        <f t="shared" si="0"/>
        <v>7.1856169202484015</v>
      </c>
      <c r="F25" s="24">
        <f t="shared" si="0"/>
        <v>7.382347253786244</v>
      </c>
      <c r="G25" s="24">
        <f t="shared" si="0"/>
        <v>7.234664892047145</v>
      </c>
      <c r="H25" s="24">
        <f t="shared" si="0"/>
        <v>6.86206698556663</v>
      </c>
      <c r="I25" s="24">
        <f t="shared" si="0"/>
        <v>6.437456484581982</v>
      </c>
      <c r="J25" s="24">
        <f t="shared" si="0"/>
        <v>6.3403901293149385</v>
      </c>
      <c r="K25" s="24">
        <f t="shared" si="0"/>
        <v>6.240886828377669</v>
      </c>
      <c r="L25" s="24">
        <f t="shared" si="0"/>
        <v>6.05648967983552</v>
      </c>
      <c r="M25" s="24">
        <f t="shared" si="0"/>
        <v>5.930820235455657</v>
      </c>
      <c r="N25" s="24">
        <f t="shared" si="1"/>
        <v>5.747532967297288</v>
      </c>
    </row>
    <row r="26" spans="1:14" s="36" customFormat="1" ht="10.5" customHeight="1">
      <c r="A26" s="21">
        <f t="shared" si="2"/>
        <v>-0.0031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8.139286918656085</v>
      </c>
      <c r="E26" s="24">
        <f t="shared" si="4"/>
        <v>7.185989181823236</v>
      </c>
      <c r="F26" s="24">
        <f t="shared" si="4"/>
        <v>7.382778131493731</v>
      </c>
      <c r="G26" s="24">
        <f t="shared" si="4"/>
        <v>7.235087150133358</v>
      </c>
      <c r="H26" s="24">
        <f t="shared" si="4"/>
        <v>6.862467496622222</v>
      </c>
      <c r="I26" s="24">
        <f t="shared" si="4"/>
        <v>6.437832212842488</v>
      </c>
      <c r="J26" s="24">
        <f t="shared" si="4"/>
        <v>6.340760192205449</v>
      </c>
      <c r="K26" s="24">
        <f t="shared" si="4"/>
        <v>6.2412510836635375</v>
      </c>
      <c r="L26" s="24">
        <f t="shared" si="4"/>
        <v>6.056843172606715</v>
      </c>
      <c r="M26" s="24">
        <f t="shared" si="4"/>
        <v>5.9311663934103995</v>
      </c>
      <c r="N26" s="24">
        <f t="shared" si="1"/>
        <v>5.747868427516582</v>
      </c>
    </row>
    <row r="27" spans="1:14" s="36" customFormat="1" ht="10.5" customHeight="1">
      <c r="A27" s="37">
        <f t="shared" si="2"/>
        <v>-0.0031</v>
      </c>
      <c r="B27" s="35"/>
      <c r="C27" s="30">
        <f t="shared" si="3"/>
        <v>12</v>
      </c>
      <c r="D27" s="27">
        <f t="shared" si="4"/>
        <v>8.139708586523998</v>
      </c>
      <c r="E27" s="27">
        <f t="shared" si="4"/>
        <v>7.18636146268364</v>
      </c>
      <c r="F27" s="27">
        <f t="shared" si="4"/>
        <v>7.3832090343498065</v>
      </c>
      <c r="G27" s="27">
        <f t="shared" si="4"/>
        <v>7.235509432865062</v>
      </c>
      <c r="H27" s="27">
        <f t="shared" si="4"/>
        <v>6.862868031054025</v>
      </c>
      <c r="I27" s="27">
        <f t="shared" si="4"/>
        <v>6.438207963032734</v>
      </c>
      <c r="J27" s="27">
        <f t="shared" si="4"/>
        <v>6.3411302766950355</v>
      </c>
      <c r="K27" s="27">
        <f t="shared" si="4"/>
        <v>6.24161536020951</v>
      </c>
      <c r="L27" s="27">
        <f t="shared" si="4"/>
        <v>6.057196686009853</v>
      </c>
      <c r="M27" s="27">
        <f t="shared" si="4"/>
        <v>5.931512571568983</v>
      </c>
      <c r="N27" s="27">
        <f t="shared" si="1"/>
        <v>5.748203907315331</v>
      </c>
    </row>
    <row r="28" spans="1:14" s="36" customFormat="1" ht="10.5" customHeight="1">
      <c r="A28" s="37">
        <f t="shared" si="2"/>
        <v>-0.0031</v>
      </c>
      <c r="B28" s="35"/>
      <c r="C28" s="34">
        <f t="shared" si="3"/>
        <v>13</v>
      </c>
      <c r="D28" s="24">
        <f t="shared" si="4"/>
        <v>8.140130276237038</v>
      </c>
      <c r="E28" s="24">
        <f t="shared" si="4"/>
        <v>7.186733762830604</v>
      </c>
      <c r="F28" s="24">
        <f t="shared" si="4"/>
        <v>7.383639962355934</v>
      </c>
      <c r="G28" s="24">
        <f t="shared" si="4"/>
        <v>7.235931740243703</v>
      </c>
      <c r="H28" s="24">
        <f t="shared" si="4"/>
        <v>6.8632685888633995</v>
      </c>
      <c r="I28" s="24">
        <f t="shared" si="4"/>
        <v>6.438583735153997</v>
      </c>
      <c r="J28" s="24">
        <f t="shared" si="4"/>
        <v>6.341500382784952</v>
      </c>
      <c r="K28" s="24">
        <f t="shared" si="4"/>
        <v>6.241979658016831</v>
      </c>
      <c r="L28" s="24">
        <f t="shared" si="4"/>
        <v>6.057550220046138</v>
      </c>
      <c r="M28" s="24">
        <f t="shared" si="4"/>
        <v>5.93185876993258</v>
      </c>
      <c r="N28" s="24">
        <f t="shared" si="1"/>
        <v>5.748539406694677</v>
      </c>
    </row>
    <row r="29" spans="1:14" s="36" customFormat="1" ht="10.5" customHeight="1">
      <c r="A29" s="38">
        <f t="shared" si="2"/>
        <v>-0.0031</v>
      </c>
      <c r="B29" s="35"/>
      <c r="C29" s="34">
        <f t="shared" si="3"/>
        <v>14</v>
      </c>
      <c r="D29" s="39">
        <f t="shared" si="4"/>
        <v>8.140551987796345</v>
      </c>
      <c r="E29" s="39">
        <f t="shared" si="4"/>
        <v>7.187106082265133</v>
      </c>
      <c r="F29" s="39">
        <f t="shared" si="4"/>
        <v>7.384070915513586</v>
      </c>
      <c r="G29" s="39">
        <f t="shared" si="4"/>
        <v>7.236354072270709</v>
      </c>
      <c r="H29" s="39">
        <f t="shared" si="4"/>
        <v>6.8636691700517085</v>
      </c>
      <c r="I29" s="39">
        <f t="shared" si="4"/>
        <v>6.438959529207553</v>
      </c>
      <c r="J29" s="39">
        <f t="shared" si="4"/>
        <v>6.341870510476461</v>
      </c>
      <c r="K29" s="39">
        <f t="shared" si="4"/>
        <v>6.242343977086739</v>
      </c>
      <c r="L29" s="39">
        <f t="shared" si="4"/>
        <v>6.057903774716769</v>
      </c>
      <c r="M29" s="39">
        <f t="shared" si="4"/>
        <v>5.932204988502375</v>
      </c>
      <c r="N29" s="39">
        <f t="shared" si="1"/>
        <v>5.748874925655761</v>
      </c>
    </row>
    <row r="30" spans="1:14" s="36" customFormat="1" ht="10.5" customHeight="1">
      <c r="A30" s="38">
        <f t="shared" si="2"/>
        <v>-0.0031</v>
      </c>
      <c r="B30" s="35"/>
      <c r="C30" s="30">
        <f t="shared" si="3"/>
        <v>15</v>
      </c>
      <c r="D30" s="31">
        <f t="shared" si="4"/>
        <v>8.140973721203043</v>
      </c>
      <c r="E30" s="31">
        <f>100000*LVT/E$11*((1+E$12/100)^((DAYS360(E$6,$L$2)+$C30-1)/360)*((1+$A30)^(($C30-15)/30)))/100000</f>
        <v>7.187478420988221</v>
      </c>
      <c r="F30" s="31">
        <f>100000*LVT/F$11*((1+F$12/100)^((DAYS360(F$6,$L$2)+$C30-1)/360)*((1+$A30)^(($C30-15)/30)))/100000</f>
        <v>7.384501893824227</v>
      </c>
      <c r="G30" s="31">
        <f t="shared" si="4"/>
        <v>7.236776428947528</v>
      </c>
      <c r="H30" s="31">
        <f t="shared" si="4"/>
        <v>6.864069774620321</v>
      </c>
      <c r="I30" s="31">
        <f t="shared" si="4"/>
        <v>6.439335345194687</v>
      </c>
      <c r="J30" s="31">
        <f t="shared" si="4"/>
        <v>6.342240659770825</v>
      </c>
      <c r="K30" s="31">
        <f t="shared" si="4"/>
        <v>6.242708317420474</v>
      </c>
      <c r="L30" s="31">
        <f>100000*LVT/L$11*((1+L$12/100)^((DAYS360(L$6,$L$2)+$C30-1)/360)*((1+$A30)^(($C30-15)/30)))/100000</f>
        <v>6.058257350022956</v>
      </c>
      <c r="M30" s="31">
        <f t="shared" si="4"/>
        <v>5.932551227279544</v>
      </c>
      <c r="N30" s="31">
        <f t="shared" si="1"/>
        <v>5.749210464199729</v>
      </c>
    </row>
    <row r="31" spans="1:14" s="36" customFormat="1" ht="10.5" customHeight="1">
      <c r="A31" s="38">
        <f t="shared" si="2"/>
        <v>-0.0031</v>
      </c>
      <c r="B31" s="40"/>
      <c r="C31" s="34">
        <f t="shared" si="3"/>
        <v>16</v>
      </c>
      <c r="D31" s="24">
        <f t="shared" si="4"/>
        <v>8.141395476458268</v>
      </c>
      <c r="E31" s="24">
        <f t="shared" si="4"/>
        <v>7.187850779000874</v>
      </c>
      <c r="F31" s="24">
        <f t="shared" si="4"/>
        <v>7.384932897289326</v>
      </c>
      <c r="G31" s="24">
        <f t="shared" si="4"/>
        <v>7.237198810275595</v>
      </c>
      <c r="H31" s="24">
        <f t="shared" si="4"/>
        <v>6.864470402570597</v>
      </c>
      <c r="I31" s="24">
        <f t="shared" si="4"/>
        <v>6.439711183116679</v>
      </c>
      <c r="J31" s="24">
        <f t="shared" si="4"/>
        <v>6.342610830669305</v>
      </c>
      <c r="K31" s="24">
        <f t="shared" si="4"/>
        <v>6.24307267901928</v>
      </c>
      <c r="L31" s="24">
        <f t="shared" si="4"/>
        <v>6.058610945965899</v>
      </c>
      <c r="M31" s="24">
        <f t="shared" si="4"/>
        <v>5.9328974862652695</v>
      </c>
      <c r="N31" s="24">
        <f t="shared" si="1"/>
        <v>5.749546022327724</v>
      </c>
    </row>
    <row r="32" spans="1:14" s="36" customFormat="1" ht="10.5" customHeight="1">
      <c r="A32" s="38">
        <f t="shared" si="2"/>
        <v>-0.0031</v>
      </c>
      <c r="B32" s="40"/>
      <c r="C32" s="34">
        <f t="shared" si="3"/>
        <v>17</v>
      </c>
      <c r="D32" s="24">
        <f t="shared" si="4"/>
        <v>8.141817253563156</v>
      </c>
      <c r="E32" s="24">
        <f t="shared" si="4"/>
        <v>7.188223156304087</v>
      </c>
      <c r="F32" s="24">
        <f t="shared" si="4"/>
        <v>7.385363925910354</v>
      </c>
      <c r="G32" s="24">
        <f t="shared" si="4"/>
        <v>7.237621216256349</v>
      </c>
      <c r="H32" s="24">
        <f t="shared" si="4"/>
        <v>6.864871053903909</v>
      </c>
      <c r="I32" s="24">
        <f t="shared" si="4"/>
        <v>6.440087042974808</v>
      </c>
      <c r="J32" s="24">
        <f t="shared" si="4"/>
        <v>6.3429810231731585</v>
      </c>
      <c r="K32" s="24">
        <f t="shared" si="4"/>
        <v>6.2434370618843955</v>
      </c>
      <c r="L32" s="24">
        <f t="shared" si="4"/>
        <v>6.058964562546809</v>
      </c>
      <c r="M32" s="24">
        <f t="shared" si="4"/>
        <v>5.933243765460728</v>
      </c>
      <c r="N32" s="24">
        <f t="shared" si="1"/>
        <v>5.749881600040886</v>
      </c>
    </row>
    <row r="33" spans="1:14" s="36" customFormat="1" ht="10.5" customHeight="1">
      <c r="A33" s="38">
        <f t="shared" si="2"/>
        <v>-0.0031</v>
      </c>
      <c r="B33" s="40"/>
      <c r="C33" s="30">
        <f t="shared" si="3"/>
        <v>18</v>
      </c>
      <c r="D33" s="27">
        <f t="shared" si="4"/>
        <v>8.142239052518828</v>
      </c>
      <c r="E33" s="27">
        <f t="shared" si="4"/>
        <v>7.188595552898859</v>
      </c>
      <c r="F33" s="27">
        <f t="shared" si="4"/>
        <v>7.385794979688774</v>
      </c>
      <c r="G33" s="27">
        <f t="shared" si="4"/>
        <v>7.23804364689123</v>
      </c>
      <c r="H33" s="27">
        <f t="shared" si="4"/>
        <v>6.865271728621612</v>
      </c>
      <c r="I33" s="27">
        <f t="shared" si="4"/>
        <v>6.440462924770355</v>
      </c>
      <c r="J33" s="27">
        <f t="shared" si="4"/>
        <v>6.343351237283652</v>
      </c>
      <c r="K33" s="27">
        <f t="shared" si="4"/>
        <v>6.243801466017062</v>
      </c>
      <c r="L33" s="27">
        <f t="shared" si="4"/>
        <v>6.059318199766883</v>
      </c>
      <c r="M33" s="27">
        <f t="shared" si="4"/>
        <v>5.933590064867102</v>
      </c>
      <c r="N33" s="27">
        <f t="shared" si="1"/>
        <v>5.750217197340359</v>
      </c>
    </row>
    <row r="34" spans="1:14" s="36" customFormat="1" ht="10.5" customHeight="1">
      <c r="A34" s="38">
        <f t="shared" si="2"/>
        <v>-0.0031</v>
      </c>
      <c r="B34" s="40"/>
      <c r="C34" s="34">
        <f t="shared" si="3"/>
        <v>19</v>
      </c>
      <c r="D34" s="24">
        <f t="shared" si="4"/>
        <v>8.142660873326427</v>
      </c>
      <c r="E34" s="24">
        <f t="shared" si="4"/>
        <v>7.188967968786192</v>
      </c>
      <c r="F34" s="24">
        <f t="shared" si="4"/>
        <v>7.386226058626059</v>
      </c>
      <c r="G34" s="24">
        <f t="shared" si="4"/>
        <v>7.238466102181676</v>
      </c>
      <c r="H34" s="24">
        <f t="shared" si="4"/>
        <v>6.865672426725079</v>
      </c>
      <c r="I34" s="24">
        <f t="shared" si="4"/>
        <v>6.4408388285045985</v>
      </c>
      <c r="J34" s="24">
        <f t="shared" si="4"/>
        <v>6.3437214730020415</v>
      </c>
      <c r="K34" s="24">
        <f t="shared" si="4"/>
        <v>6.2441658914185245</v>
      </c>
      <c r="L34" s="24">
        <f t="shared" si="4"/>
        <v>6.0596718576273325</v>
      </c>
      <c r="M34" s="24">
        <f t="shared" si="4"/>
        <v>5.93393638448557</v>
      </c>
      <c r="N34" s="24">
        <f t="shared" si="1"/>
        <v>5.750552814227289</v>
      </c>
    </row>
    <row r="35" spans="1:14" s="36" customFormat="1" ht="10.5" customHeight="1">
      <c r="A35" s="38">
        <f t="shared" si="2"/>
        <v>-0.0031</v>
      </c>
      <c r="B35" s="40"/>
      <c r="C35" s="34">
        <f t="shared" si="3"/>
        <v>20</v>
      </c>
      <c r="D35" s="24">
        <f t="shared" si="4"/>
        <v>8.14308271598708</v>
      </c>
      <c r="E35" s="24">
        <f t="shared" si="4"/>
        <v>7.189340403967083</v>
      </c>
      <c r="F35" s="24">
        <f t="shared" si="4"/>
        <v>7.386657162723675</v>
      </c>
      <c r="G35" s="24">
        <f t="shared" si="4"/>
        <v>7.238888582129126</v>
      </c>
      <c r="H35" s="24">
        <f t="shared" si="4"/>
        <v>6.8660731482156665</v>
      </c>
      <c r="I35" s="24">
        <f t="shared" si="4"/>
        <v>6.441214754178819</v>
      </c>
      <c r="J35" s="24">
        <f t="shared" si="4"/>
        <v>6.344091730329591</v>
      </c>
      <c r="K35" s="24">
        <f t="shared" si="4"/>
        <v>6.24453033809002</v>
      </c>
      <c r="L35" s="24">
        <f t="shared" si="4"/>
        <v>6.060025536129356</v>
      </c>
      <c r="M35" s="24">
        <f t="shared" si="4"/>
        <v>5.934282724317309</v>
      </c>
      <c r="N35" s="24">
        <f t="shared" si="1"/>
        <v>5.750888450702816</v>
      </c>
    </row>
    <row r="36" spans="1:14" s="36" customFormat="1" ht="10.5" customHeight="1">
      <c r="A36" s="38">
        <f t="shared" si="2"/>
        <v>-0.0031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8.143504580501917</v>
      </c>
      <c r="E36" s="27">
        <f t="shared" si="5"/>
        <v>7.189712858442534</v>
      </c>
      <c r="F36" s="27">
        <f t="shared" si="5"/>
        <v>7.387088291983089</v>
      </c>
      <c r="G36" s="27">
        <f t="shared" si="5"/>
        <v>7.239311086735019</v>
      </c>
      <c r="H36" s="27">
        <f t="shared" si="5"/>
        <v>6.8664738930947475</v>
      </c>
      <c r="I36" s="27">
        <f t="shared" si="5"/>
        <v>6.441590701794303</v>
      </c>
      <c r="J36" s="27">
        <f t="shared" si="5"/>
        <v>6.344462009267561</v>
      </c>
      <c r="K36" s="27">
        <f t="shared" si="5"/>
        <v>6.244894806032792</v>
      </c>
      <c r="L36" s="27">
        <f t="shared" si="5"/>
        <v>6.060379235274162</v>
      </c>
      <c r="M36" s="27">
        <f t="shared" si="5"/>
        <v>5.934629084363503</v>
      </c>
      <c r="N36" s="27">
        <f t="shared" si="1"/>
        <v>5.7512241067680865</v>
      </c>
    </row>
    <row r="37" spans="1:14" s="36" customFormat="1" ht="10.5" customHeight="1">
      <c r="A37" s="38">
        <f t="shared" si="2"/>
        <v>-0.0031</v>
      </c>
      <c r="B37" s="40"/>
      <c r="C37" s="34">
        <f t="shared" si="3"/>
        <v>22</v>
      </c>
      <c r="D37" s="24">
        <f t="shared" si="5"/>
        <v>8.143926466872076</v>
      </c>
      <c r="E37" s="24">
        <f t="shared" si="5"/>
        <v>7.19008533221354</v>
      </c>
      <c r="F37" s="24">
        <f t="shared" si="5"/>
        <v>7.387519446405774</v>
      </c>
      <c r="G37" s="24">
        <f t="shared" si="5"/>
        <v>7.239733616000797</v>
      </c>
      <c r="H37" s="24">
        <f t="shared" si="5"/>
        <v>6.866874661363683</v>
      </c>
      <c r="I37" s="24">
        <f t="shared" si="5"/>
        <v>6.441966671352324</v>
      </c>
      <c r="J37" s="24">
        <f t="shared" si="5"/>
        <v>6.344832309817213</v>
      </c>
      <c r="K37" s="24">
        <f t="shared" si="5"/>
        <v>6.245259295248082</v>
      </c>
      <c r="L37" s="24">
        <f t="shared" si="5"/>
        <v>6.060732955062955</v>
      </c>
      <c r="M37" s="24">
        <f t="shared" si="5"/>
        <v>5.93497546462533</v>
      </c>
      <c r="N37" s="24">
        <f t="shared" si="1"/>
        <v>5.751559782424241</v>
      </c>
    </row>
    <row r="38" spans="1:14" s="36" customFormat="1" ht="10.5" customHeight="1">
      <c r="A38" s="38">
        <f t="shared" si="2"/>
        <v>-0.0031</v>
      </c>
      <c r="B38" s="40"/>
      <c r="C38" s="34">
        <f t="shared" si="3"/>
        <v>23</v>
      </c>
      <c r="D38" s="24">
        <f t="shared" si="5"/>
        <v>8.144348375098684</v>
      </c>
      <c r="E38" s="24">
        <f t="shared" si="5"/>
        <v>7.190457825281107</v>
      </c>
      <c r="F38" s="24">
        <f t="shared" si="5"/>
        <v>7.387950625993195</v>
      </c>
      <c r="G38" s="24">
        <f t="shared" si="5"/>
        <v>7.240156169927893</v>
      </c>
      <c r="H38" s="24">
        <f t="shared" si="5"/>
        <v>6.867275453023838</v>
      </c>
      <c r="I38" s="24">
        <f t="shared" si="5"/>
        <v>6.442342662854165</v>
      </c>
      <c r="J38" s="24">
        <f t="shared" si="5"/>
        <v>6.345202631979807</v>
      </c>
      <c r="K38" s="24">
        <f t="shared" si="5"/>
        <v>6.24562380573713</v>
      </c>
      <c r="L38" s="24">
        <f t="shared" si="5"/>
        <v>6.061086695496938</v>
      </c>
      <c r="M38" s="24">
        <f t="shared" si="5"/>
        <v>5.935321865103972</v>
      </c>
      <c r="N38" s="24">
        <f t="shared" si="1"/>
        <v>5.751895477672423</v>
      </c>
    </row>
    <row r="39" spans="1:14" s="36" customFormat="1" ht="10.5" customHeight="1">
      <c r="A39" s="38">
        <f t="shared" si="2"/>
        <v>-0.0031</v>
      </c>
      <c r="B39" s="40"/>
      <c r="C39" s="30">
        <f t="shared" si="3"/>
        <v>24</v>
      </c>
      <c r="D39" s="27">
        <f t="shared" si="5"/>
        <v>8.144770305182874</v>
      </c>
      <c r="E39" s="27">
        <f t="shared" si="5"/>
        <v>7.19083033764623</v>
      </c>
      <c r="F39" s="27">
        <f t="shared" si="5"/>
        <v>7.388381830746822</v>
      </c>
      <c r="G39" s="27">
        <f t="shared" si="5"/>
        <v>7.240578748517752</v>
      </c>
      <c r="H39" s="27">
        <f t="shared" si="5"/>
        <v>6.867676268076583</v>
      </c>
      <c r="I39" s="27">
        <f t="shared" si="5"/>
        <v>6.442718676301109</v>
      </c>
      <c r="J39" s="27">
        <f t="shared" si="5"/>
        <v>6.345572975756608</v>
      </c>
      <c r="K39" s="27">
        <f t="shared" si="5"/>
        <v>6.24598833750118</v>
      </c>
      <c r="L39" s="27">
        <f t="shared" si="5"/>
        <v>6.061440456577318</v>
      </c>
      <c r="M39" s="27">
        <f t="shared" si="5"/>
        <v>5.935668285800602</v>
      </c>
      <c r="N39" s="27">
        <f t="shared" si="1"/>
        <v>5.752231192513779</v>
      </c>
    </row>
    <row r="40" spans="1:14" s="36" customFormat="1" ht="10.5" customHeight="1">
      <c r="A40" s="38">
        <f t="shared" si="2"/>
        <v>-0.0031</v>
      </c>
      <c r="B40" s="40"/>
      <c r="C40" s="34">
        <f t="shared" si="3"/>
        <v>25</v>
      </c>
      <c r="D40" s="24">
        <f t="shared" si="5"/>
        <v>8.145192257125782</v>
      </c>
      <c r="E40" s="24">
        <f t="shared" si="5"/>
        <v>7.191202869309913</v>
      </c>
      <c r="F40" s="24">
        <f t="shared" si="5"/>
        <v>7.388813060668125</v>
      </c>
      <c r="G40" s="24">
        <f t="shared" si="5"/>
        <v>7.24100135177181</v>
      </c>
      <c r="H40" s="24">
        <f t="shared" si="5"/>
        <v>6.868077106523274</v>
      </c>
      <c r="I40" s="24">
        <f t="shared" si="5"/>
        <v>6.443094711694433</v>
      </c>
      <c r="J40" s="24">
        <f t="shared" si="5"/>
        <v>6.345943341148873</v>
      </c>
      <c r="K40" s="24">
        <f t="shared" si="5"/>
        <v>6.246352890541472</v>
      </c>
      <c r="L40" s="24">
        <f t="shared" si="5"/>
        <v>6.061794238305299</v>
      </c>
      <c r="M40" s="24">
        <f t="shared" si="5"/>
        <v>5.936014726716407</v>
      </c>
      <c r="N40" s="24">
        <f t="shared" si="1"/>
        <v>5.752566926949448</v>
      </c>
    </row>
    <row r="41" spans="1:14" s="36" customFormat="1" ht="10.5" customHeight="1">
      <c r="A41" s="38">
        <f t="shared" si="2"/>
        <v>-0.0031</v>
      </c>
      <c r="B41" s="40"/>
      <c r="C41" s="34">
        <f t="shared" si="3"/>
        <v>26</v>
      </c>
      <c r="D41" s="24">
        <f t="shared" si="5"/>
        <v>8.145614230928537</v>
      </c>
      <c r="E41" s="24">
        <f t="shared" si="5"/>
        <v>7.191575420273149</v>
      </c>
      <c r="F41" s="24">
        <f t="shared" si="5"/>
        <v>7.38924431575857</v>
      </c>
      <c r="G41" s="24">
        <f t="shared" si="5"/>
        <v>7.241423979691511</v>
      </c>
      <c r="H41" s="24">
        <f t="shared" si="5"/>
        <v>6.868477968365286</v>
      </c>
      <c r="I41" s="24">
        <f t="shared" si="5"/>
        <v>6.443470769035418</v>
      </c>
      <c r="J41" s="24">
        <f t="shared" si="5"/>
        <v>6.346313728157866</v>
      </c>
      <c r="K41" s="24">
        <f t="shared" si="5"/>
        <v>6.246717464859248</v>
      </c>
      <c r="L41" s="24">
        <f t="shared" si="5"/>
        <v>6.062148040682089</v>
      </c>
      <c r="M41" s="24">
        <f t="shared" si="5"/>
        <v>5.936361187852565</v>
      </c>
      <c r="N41" s="24">
        <f t="shared" si="1"/>
        <v>5.752902680980577</v>
      </c>
    </row>
    <row r="42" spans="1:14" s="36" customFormat="1" ht="10.5" customHeight="1">
      <c r="A42" s="38">
        <f t="shared" si="2"/>
        <v>-0.0031</v>
      </c>
      <c r="B42" s="40"/>
      <c r="C42" s="30">
        <f t="shared" si="3"/>
        <v>27</v>
      </c>
      <c r="D42" s="27">
        <f t="shared" si="5"/>
        <v>8.146036226592276</v>
      </c>
      <c r="E42" s="27">
        <f t="shared" si="5"/>
        <v>7.191947990536945</v>
      </c>
      <c r="F42" s="27">
        <f t="shared" si="5"/>
        <v>7.389675596019631</v>
      </c>
      <c r="G42" s="27">
        <f t="shared" si="5"/>
        <v>7.24184663227829</v>
      </c>
      <c r="H42" s="27">
        <f t="shared" si="5"/>
        <v>6.868878853603977</v>
      </c>
      <c r="I42" s="27">
        <f t="shared" si="5"/>
        <v>6.443846848325351</v>
      </c>
      <c r="J42" s="27">
        <f t="shared" si="5"/>
        <v>6.346684136784851</v>
      </c>
      <c r="K42" s="27">
        <f t="shared" si="5"/>
        <v>6.247082060455751</v>
      </c>
      <c r="L42" s="27">
        <f t="shared" si="5"/>
        <v>6.0625018637088885</v>
      </c>
      <c r="M42" s="27">
        <f t="shared" si="5"/>
        <v>5.936707669210258</v>
      </c>
      <c r="N42" s="27">
        <f t="shared" si="1"/>
        <v>5.753238454608311</v>
      </c>
    </row>
    <row r="43" spans="1:14" s="36" customFormat="1" ht="10.5" customHeight="1">
      <c r="A43" s="38">
        <f t="shared" si="2"/>
        <v>-0.0031</v>
      </c>
      <c r="B43" s="40"/>
      <c r="C43" s="34">
        <f t="shared" si="3"/>
        <v>28</v>
      </c>
      <c r="D43" s="24">
        <f t="shared" si="5"/>
        <v>8.146458244118124</v>
      </c>
      <c r="E43" s="24">
        <f t="shared" si="5"/>
        <v>7.1923205801022965</v>
      </c>
      <c r="F43" s="24">
        <f t="shared" si="5"/>
        <v>7.390106901452772</v>
      </c>
      <c r="G43" s="24">
        <f t="shared" si="5"/>
        <v>7.24226930953359</v>
      </c>
      <c r="H43" s="24">
        <f t="shared" si="5"/>
        <v>6.869279762240717</v>
      </c>
      <c r="I43" s="24">
        <f t="shared" si="5"/>
        <v>6.444222949565504</v>
      </c>
      <c r="J43" s="24">
        <f t="shared" si="5"/>
        <v>6.347054567031084</v>
      </c>
      <c r="K43" s="24">
        <f t="shared" si="5"/>
        <v>6.2474466773322215</v>
      </c>
      <c r="L43" s="24">
        <f t="shared" si="5"/>
        <v>6.062855707386905</v>
      </c>
      <c r="M43" s="24">
        <f t="shared" si="5"/>
        <v>5.937054170790662</v>
      </c>
      <c r="N43" s="24">
        <f t="shared" si="1"/>
        <v>5.753574247833789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7067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357.9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-0.0031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Lækkun vísitölu</v>
      </c>
      <c r="C53" s="16">
        <f>Verdb_raun</f>
        <v>-0.0031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-0.0031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5.58460950924956</v>
      </c>
      <c r="E55" s="24">
        <f t="shared" si="7"/>
        <v>4.693704927806054</v>
      </c>
      <c r="F55" s="24">
        <f t="shared" si="7"/>
        <v>4.457467761896192</v>
      </c>
      <c r="G55" s="24">
        <f t="shared" si="7"/>
        <v>4.3838013348857965</v>
      </c>
      <c r="H55" s="24">
        <f t="shared" si="7"/>
        <v>4.303662125475463</v>
      </c>
      <c r="I55" s="24">
        <f t="shared" si="7"/>
        <v>4.283238181039039</v>
      </c>
      <c r="J55" s="24">
        <f t="shared" si="7"/>
        <v>4.202540261653854</v>
      </c>
      <c r="K55" s="24">
        <f aca="true" t="shared" si="8" ref="K55:N82">100000*NVT/K$50*((1+K$51/100)^((DAYS360(K$45,$L$2)+$C55-1)/360)*((1+$A55)^(($C55-15)/30)))/100000</f>
        <v>4.105998433975516</v>
      </c>
      <c r="L55" s="24">
        <f t="shared" si="8"/>
        <v>3.9481621488105163</v>
      </c>
      <c r="M55" s="24">
        <f t="shared" si="8"/>
        <v>3.463057027620539</v>
      </c>
      <c r="N55" s="24">
        <f t="shared" si="8"/>
        <v>2.6683698023242717</v>
      </c>
    </row>
    <row r="56" spans="1:14" ht="10.5" customHeight="1">
      <c r="A56" s="21">
        <f t="shared" si="6"/>
        <v>-0.0031</v>
      </c>
      <c r="B56" s="49"/>
      <c r="C56" s="48">
        <f aca="true" t="shared" si="9" ref="C56:C82">C55+1</f>
        <v>2</v>
      </c>
      <c r="D56" s="24">
        <f t="shared" si="7"/>
        <v>5.584935460286518</v>
      </c>
      <c r="E56" s="24">
        <f t="shared" si="7"/>
        <v>4.693855290245052</v>
      </c>
      <c r="F56" s="24">
        <f t="shared" si="7"/>
        <v>4.457581039891161</v>
      </c>
      <c r="G56" s="24">
        <f t="shared" si="7"/>
        <v>4.383912740789795</v>
      </c>
      <c r="H56" s="24">
        <f t="shared" si="7"/>
        <v>4.30377149479514</v>
      </c>
      <c r="I56" s="24">
        <f t="shared" si="7"/>
        <v>4.283347031323336</v>
      </c>
      <c r="J56" s="24">
        <f t="shared" si="7"/>
        <v>4.202647061155287</v>
      </c>
      <c r="K56" s="24">
        <f t="shared" si="8"/>
        <v>4.106102780051538</v>
      </c>
      <c r="L56" s="24">
        <f t="shared" si="8"/>
        <v>3.9482624837800375</v>
      </c>
      <c r="M56" s="24">
        <f t="shared" si="8"/>
        <v>3.463145034573704</v>
      </c>
      <c r="N56" s="24">
        <f t="shared" si="8"/>
        <v>2.668437613825598</v>
      </c>
    </row>
    <row r="57" spans="1:14" ht="10.5" customHeight="1">
      <c r="A57" s="21">
        <f t="shared" si="6"/>
        <v>-0.0031</v>
      </c>
      <c r="B57" s="49"/>
      <c r="C57" s="50">
        <f t="shared" si="9"/>
        <v>3</v>
      </c>
      <c r="D57" s="27">
        <f t="shared" si="7"/>
        <v>5.585261430347918</v>
      </c>
      <c r="E57" s="27">
        <f t="shared" si="7"/>
        <v>4.6940056575009</v>
      </c>
      <c r="F57" s="27">
        <f t="shared" si="7"/>
        <v>4.457694320764874</v>
      </c>
      <c r="G57" s="27">
        <f t="shared" si="7"/>
        <v>4.3840241495249614</v>
      </c>
      <c r="H57" s="27">
        <f t="shared" si="7"/>
        <v>4.303880866894229</v>
      </c>
      <c r="I57" s="27">
        <f t="shared" si="7"/>
        <v>4.283455884373852</v>
      </c>
      <c r="J57" s="27">
        <f t="shared" si="7"/>
        <v>4.202753863370823</v>
      </c>
      <c r="K57" s="27">
        <f t="shared" si="8"/>
        <v>4.106207128779315</v>
      </c>
      <c r="L57" s="27">
        <f t="shared" si="8"/>
        <v>3.94836282129938</v>
      </c>
      <c r="M57" s="27">
        <f t="shared" si="8"/>
        <v>3.463233043763396</v>
      </c>
      <c r="N57" s="27">
        <f t="shared" si="8"/>
        <v>2.6685054270502224</v>
      </c>
    </row>
    <row r="58" spans="1:14" ht="10.5" customHeight="1">
      <c r="A58" s="21">
        <f t="shared" si="6"/>
        <v>-0.0031</v>
      </c>
      <c r="B58" s="49"/>
      <c r="C58" s="48">
        <f t="shared" si="9"/>
        <v>4</v>
      </c>
      <c r="D58" s="24">
        <f t="shared" si="7"/>
        <v>5.585587419434872</v>
      </c>
      <c r="E58" s="24">
        <f t="shared" si="7"/>
        <v>4.694156029573749</v>
      </c>
      <c r="F58" s="24">
        <f t="shared" si="7"/>
        <v>4.457807604517404</v>
      </c>
      <c r="G58" s="24">
        <f t="shared" si="7"/>
        <v>4.384135561091369</v>
      </c>
      <c r="H58" s="24">
        <f t="shared" si="7"/>
        <v>4.303990241772801</v>
      </c>
      <c r="I58" s="24">
        <f t="shared" si="7"/>
        <v>4.283564740190664</v>
      </c>
      <c r="J58" s="24">
        <f t="shared" si="7"/>
        <v>4.202860668300534</v>
      </c>
      <c r="K58" s="24">
        <f t="shared" si="8"/>
        <v>4.106311480158916</v>
      </c>
      <c r="L58" s="24">
        <f t="shared" si="8"/>
        <v>3.948463161368608</v>
      </c>
      <c r="M58" s="24">
        <f t="shared" si="8"/>
        <v>3.463321055189674</v>
      </c>
      <c r="N58" s="24">
        <f t="shared" si="8"/>
        <v>2.6685732419981907</v>
      </c>
    </row>
    <row r="59" spans="1:14" ht="10.5" customHeight="1">
      <c r="A59" s="21">
        <f t="shared" si="6"/>
        <v>-0.0031</v>
      </c>
      <c r="B59" s="49"/>
      <c r="C59" s="48">
        <f t="shared" si="9"/>
        <v>5</v>
      </c>
      <c r="D59" s="24">
        <f t="shared" si="7"/>
        <v>5.585913427548486</v>
      </c>
      <c r="E59" s="24">
        <f t="shared" si="7"/>
        <v>4.694306406463755</v>
      </c>
      <c r="F59" s="24">
        <f t="shared" si="7"/>
        <v>4.457920891148822</v>
      </c>
      <c r="G59" s="24">
        <f t="shared" si="7"/>
        <v>4.384246975489085</v>
      </c>
      <c r="H59" s="24">
        <f t="shared" si="7"/>
        <v>4.304099619430923</v>
      </c>
      <c r="I59" s="24">
        <f t="shared" si="7"/>
        <v>4.283673598773834</v>
      </c>
      <c r="J59" s="24">
        <f t="shared" si="7"/>
        <v>4.202967475944486</v>
      </c>
      <c r="K59" s="24">
        <f t="shared" si="8"/>
        <v>4.106415834190408</v>
      </c>
      <c r="L59" s="24">
        <f t="shared" si="8"/>
        <v>3.948563503987786</v>
      </c>
      <c r="M59" s="24">
        <f t="shared" si="8"/>
        <v>3.4634090688525934</v>
      </c>
      <c r="N59" s="24">
        <f t="shared" si="8"/>
        <v>2.668641058669546</v>
      </c>
    </row>
    <row r="60" spans="1:14" ht="10.5" customHeight="1">
      <c r="A60" s="21">
        <f t="shared" si="6"/>
        <v>-0.0031</v>
      </c>
      <c r="B60" s="49"/>
      <c r="C60" s="50">
        <f t="shared" si="9"/>
        <v>6</v>
      </c>
      <c r="D60" s="27">
        <f t="shared" si="7"/>
        <v>5.586239454689876</v>
      </c>
      <c r="E60" s="27">
        <f t="shared" si="7"/>
        <v>4.694456788171073</v>
      </c>
      <c r="F60" s="27">
        <f t="shared" si="7"/>
        <v>4.458034180659203</v>
      </c>
      <c r="G60" s="27">
        <f t="shared" si="7"/>
        <v>4.384358392718187</v>
      </c>
      <c r="H60" s="27">
        <f t="shared" si="7"/>
        <v>4.3042089998686714</v>
      </c>
      <c r="I60" s="27">
        <f t="shared" si="7"/>
        <v>4.283782460123439</v>
      </c>
      <c r="J60" s="27">
        <f t="shared" si="7"/>
        <v>4.20307428630275</v>
      </c>
      <c r="K60" s="27">
        <f t="shared" si="8"/>
        <v>4.106520190873856</v>
      </c>
      <c r="L60" s="27">
        <f t="shared" si="8"/>
        <v>3.948663849156981</v>
      </c>
      <c r="M60" s="27">
        <f t="shared" si="8"/>
        <v>3.4634970847522117</v>
      </c>
      <c r="N60" s="27">
        <f t="shared" si="8"/>
        <v>2.668708877064332</v>
      </c>
    </row>
    <row r="61" spans="1:14" ht="10.5" customHeight="1">
      <c r="A61" s="21">
        <f t="shared" si="6"/>
        <v>-0.0031</v>
      </c>
      <c r="B61" s="49"/>
      <c r="C61" s="48">
        <f t="shared" si="9"/>
        <v>7</v>
      </c>
      <c r="D61" s="24">
        <f t="shared" si="7"/>
        <v>5.5865655008601465</v>
      </c>
      <c r="E61" s="24">
        <f t="shared" si="7"/>
        <v>4.6946071746958555</v>
      </c>
      <c r="F61" s="24">
        <f t="shared" si="7"/>
        <v>4.458147473048619</v>
      </c>
      <c r="G61" s="24">
        <f t="shared" si="7"/>
        <v>4.384469812778744</v>
      </c>
      <c r="H61" s="24">
        <f t="shared" si="7"/>
        <v>4.304318383086112</v>
      </c>
      <c r="I61" s="24">
        <f t="shared" si="7"/>
        <v>4.283891324239544</v>
      </c>
      <c r="J61" s="24">
        <f t="shared" si="7"/>
        <v>4.203181099375396</v>
      </c>
      <c r="K61" s="24">
        <f t="shared" si="8"/>
        <v>4.106624550209329</v>
      </c>
      <c r="L61" s="24">
        <f t="shared" si="8"/>
        <v>3.948764196876255</v>
      </c>
      <c r="M61" s="24">
        <f t="shared" si="8"/>
        <v>3.4635851028885836</v>
      </c>
      <c r="N61" s="24">
        <f t="shared" si="8"/>
        <v>2.668776697182592</v>
      </c>
    </row>
    <row r="62" spans="1:14" ht="10.5" customHeight="1">
      <c r="A62" s="21">
        <f t="shared" si="6"/>
        <v>-0.0031</v>
      </c>
      <c r="B62" s="49"/>
      <c r="C62" s="48">
        <f t="shared" si="9"/>
        <v>8</v>
      </c>
      <c r="D62" s="24">
        <f t="shared" si="7"/>
        <v>5.586891566060413</v>
      </c>
      <c r="E62" s="24">
        <f t="shared" si="7"/>
        <v>4.694757566038257</v>
      </c>
      <c r="F62" s="24">
        <f t="shared" si="7"/>
        <v>4.458260768317144</v>
      </c>
      <c r="G62" s="24">
        <f t="shared" si="7"/>
        <v>4.384581235670825</v>
      </c>
      <c r="H62" s="24">
        <f t="shared" si="7"/>
        <v>4.3044277690833175</v>
      </c>
      <c r="I62" s="24">
        <f t="shared" si="7"/>
        <v>4.284000191122223</v>
      </c>
      <c r="J62" s="24">
        <f t="shared" si="7"/>
        <v>4.2032879151624885</v>
      </c>
      <c r="K62" s="24">
        <f t="shared" si="8"/>
        <v>4.106728912196894</v>
      </c>
      <c r="L62" s="24">
        <f t="shared" si="8"/>
        <v>3.9488645471456723</v>
      </c>
      <c r="M62" s="24">
        <f t="shared" si="8"/>
        <v>3.4636731232617697</v>
      </c>
      <c r="N62" s="24">
        <f t="shared" si="8"/>
        <v>2.66884451902437</v>
      </c>
    </row>
    <row r="63" spans="1:14" s="32" customFormat="1" ht="10.5" customHeight="1">
      <c r="A63" s="21">
        <f t="shared" si="6"/>
        <v>-0.0031</v>
      </c>
      <c r="B63" s="51"/>
      <c r="C63" s="52">
        <f t="shared" si="9"/>
        <v>9</v>
      </c>
      <c r="D63" s="27">
        <f t="shared" si="7"/>
        <v>5.587217650291786</v>
      </c>
      <c r="E63" s="27">
        <f t="shared" si="7"/>
        <v>4.6949079621984335</v>
      </c>
      <c r="F63" s="27">
        <f t="shared" si="7"/>
        <v>4.458374066464852</v>
      </c>
      <c r="G63" s="27">
        <f t="shared" si="7"/>
        <v>4.384692661394507</v>
      </c>
      <c r="H63" s="27">
        <f t="shared" si="7"/>
        <v>4.304537157860359</v>
      </c>
      <c r="I63" s="27">
        <f t="shared" si="7"/>
        <v>4.284109060771546</v>
      </c>
      <c r="J63" s="27">
        <f t="shared" si="7"/>
        <v>4.203394733664101</v>
      </c>
      <c r="K63" s="27">
        <f t="shared" si="8"/>
        <v>4.10683327683662</v>
      </c>
      <c r="L63" s="27">
        <f t="shared" si="8"/>
        <v>3.948964899965301</v>
      </c>
      <c r="M63" s="27">
        <f t="shared" si="8"/>
        <v>3.4637611458718234</v>
      </c>
      <c r="N63" s="27">
        <f t="shared" si="8"/>
        <v>2.6689123425897106</v>
      </c>
    </row>
    <row r="64" spans="1:14" s="32" customFormat="1" ht="10.5" customHeight="1">
      <c r="A64" s="21">
        <f t="shared" si="6"/>
        <v>-0.0031</v>
      </c>
      <c r="B64" s="51"/>
      <c r="C64" s="53">
        <f t="shared" si="9"/>
        <v>10</v>
      </c>
      <c r="D64" s="24">
        <f t="shared" si="7"/>
        <v>5.587543753555373</v>
      </c>
      <c r="E64" s="24">
        <f t="shared" si="7"/>
        <v>4.695058363176536</v>
      </c>
      <c r="F64" s="24">
        <f t="shared" si="7"/>
        <v>4.458487367491815</v>
      </c>
      <c r="G64" s="24">
        <f t="shared" si="7"/>
        <v>4.384804089949863</v>
      </c>
      <c r="H64" s="24">
        <f t="shared" si="7"/>
        <v>4.304646549417306</v>
      </c>
      <c r="I64" s="24">
        <f t="shared" si="7"/>
        <v>4.2842179331875805</v>
      </c>
      <c r="J64" s="24">
        <f t="shared" si="7"/>
        <v>4.203501554880301</v>
      </c>
      <c r="K64" s="24">
        <f t="shared" si="8"/>
        <v>4.106937644128574</v>
      </c>
      <c r="L64" s="24">
        <f t="shared" si="8"/>
        <v>3.9490652553352046</v>
      </c>
      <c r="M64" s="24">
        <f t="shared" si="8"/>
        <v>3.4638491707188037</v>
      </c>
      <c r="N64" s="24">
        <f t="shared" si="8"/>
        <v>2.6689801678786567</v>
      </c>
    </row>
    <row r="65" spans="1:14" s="36" customFormat="1" ht="10.5" customHeight="1">
      <c r="A65" s="37">
        <f t="shared" si="6"/>
        <v>-0.0031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5.587869875852286</v>
      </c>
      <c r="E65" s="24">
        <f t="shared" si="10"/>
        <v>4.695208768972723</v>
      </c>
      <c r="F65" s="24">
        <f t="shared" si="10"/>
        <v>4.458600671398106</v>
      </c>
      <c r="G65" s="24">
        <f t="shared" si="10"/>
        <v>4.384915521336957</v>
      </c>
      <c r="H65" s="24">
        <f t="shared" si="10"/>
        <v>4.3047559437542295</v>
      </c>
      <c r="I65" s="24">
        <f t="shared" si="10"/>
        <v>4.284326808370398</v>
      </c>
      <c r="J65" s="24">
        <f t="shared" si="10"/>
        <v>4.203608378811158</v>
      </c>
      <c r="K65" s="24">
        <f t="shared" si="8"/>
        <v>4.10704201407282</v>
      </c>
      <c r="L65" s="24">
        <f t="shared" si="8"/>
        <v>3.9491656132554454</v>
      </c>
      <c r="M65" s="24">
        <f t="shared" si="8"/>
        <v>3.4639371978027658</v>
      </c>
      <c r="N65" s="24">
        <f t="shared" si="8"/>
        <v>2.6690479948912524</v>
      </c>
    </row>
    <row r="66" spans="1:14" s="36" customFormat="1" ht="10.5" customHeight="1">
      <c r="A66" s="37">
        <f t="shared" si="6"/>
        <v>-0.0031</v>
      </c>
      <c r="B66" s="54"/>
      <c r="C66" s="52">
        <f t="shared" si="9"/>
        <v>12</v>
      </c>
      <c r="D66" s="27">
        <f t="shared" si="10"/>
        <v>5.5881960171836385</v>
      </c>
      <c r="E66" s="27">
        <f t="shared" si="10"/>
        <v>4.6953591795871485</v>
      </c>
      <c r="F66" s="27">
        <f t="shared" si="10"/>
        <v>4.458713978183798</v>
      </c>
      <c r="G66" s="27">
        <f t="shared" si="10"/>
        <v>4.38502695555587</v>
      </c>
      <c r="H66" s="27">
        <f t="shared" si="10"/>
        <v>4.304865340871202</v>
      </c>
      <c r="I66" s="27">
        <f t="shared" si="10"/>
        <v>4.284435686320072</v>
      </c>
      <c r="J66" s="27">
        <f t="shared" si="10"/>
        <v>4.2037152054567395</v>
      </c>
      <c r="K66" s="27">
        <f t="shared" si="8"/>
        <v>4.10714638666943</v>
      </c>
      <c r="L66" s="27">
        <f t="shared" si="8"/>
        <v>3.9492659737260927</v>
      </c>
      <c r="M66" s="27">
        <f t="shared" si="8"/>
        <v>3.4640252271237686</v>
      </c>
      <c r="N66" s="27">
        <f t="shared" si="8"/>
        <v>2.6691158236275423</v>
      </c>
    </row>
    <row r="67" spans="1:14" s="36" customFormat="1" ht="10.5" customHeight="1">
      <c r="A67" s="37">
        <f t="shared" si="6"/>
        <v>-0.0031</v>
      </c>
      <c r="B67" s="54"/>
      <c r="C67" s="53">
        <f t="shared" si="9"/>
        <v>13</v>
      </c>
      <c r="D67" s="24">
        <f t="shared" si="10"/>
        <v>5.588522177550538</v>
      </c>
      <c r="E67" s="24">
        <f t="shared" si="10"/>
        <v>4.695509595019963</v>
      </c>
      <c r="F67" s="24">
        <f t="shared" si="10"/>
        <v>4.4588272878489645</v>
      </c>
      <c r="G67" s="24">
        <f t="shared" si="10"/>
        <v>4.3851383926066685</v>
      </c>
      <c r="H67" s="24">
        <f t="shared" si="10"/>
        <v>4.304974740768291</v>
      </c>
      <c r="I67" s="24">
        <f t="shared" si="10"/>
        <v>4.2845445670366695</v>
      </c>
      <c r="J67" s="24">
        <f t="shared" si="10"/>
        <v>4.203822034817114</v>
      </c>
      <c r="K67" s="24">
        <f t="shared" si="8"/>
        <v>4.107250761918469</v>
      </c>
      <c r="L67" s="24">
        <f t="shared" si="8"/>
        <v>3.949366336747207</v>
      </c>
      <c r="M67" s="24">
        <f t="shared" si="8"/>
        <v>3.4641132586818673</v>
      </c>
      <c r="N67" s="24">
        <f t="shared" si="8"/>
        <v>2.669183654087569</v>
      </c>
    </row>
    <row r="68" spans="1:14" s="36" customFormat="1" ht="10.5" customHeight="1">
      <c r="A68" s="38">
        <f t="shared" si="6"/>
        <v>-0.0031</v>
      </c>
      <c r="B68" s="54"/>
      <c r="C68" s="53">
        <f t="shared" si="9"/>
        <v>14</v>
      </c>
      <c r="D68" s="39">
        <f t="shared" si="10"/>
        <v>5.588848356954098</v>
      </c>
      <c r="E68" s="39">
        <f t="shared" si="10"/>
        <v>4.695660015271322</v>
      </c>
      <c r="F68" s="39">
        <f t="shared" si="10"/>
        <v>4.458940600393679</v>
      </c>
      <c r="G68" s="39">
        <f t="shared" si="10"/>
        <v>4.385249832489425</v>
      </c>
      <c r="H68" s="39">
        <f t="shared" si="10"/>
        <v>4.305084143445568</v>
      </c>
      <c r="I68" s="39">
        <f t="shared" si="10"/>
        <v>4.284653450520262</v>
      </c>
      <c r="J68" s="39">
        <f t="shared" si="10"/>
        <v>4.203928866892354</v>
      </c>
      <c r="K68" s="39">
        <f t="shared" si="8"/>
        <v>4.1073551398200046</v>
      </c>
      <c r="L68" s="39">
        <f t="shared" si="8"/>
        <v>3.9494667023188557</v>
      </c>
      <c r="M68" s="39">
        <f t="shared" si="8"/>
        <v>3.464201292477119</v>
      </c>
      <c r="N68" s="39">
        <f t="shared" si="8"/>
        <v>2.669251486271376</v>
      </c>
    </row>
    <row r="69" spans="1:14" s="36" customFormat="1" ht="10.5" customHeight="1">
      <c r="A69" s="38">
        <f t="shared" si="6"/>
        <v>-0.0031</v>
      </c>
      <c r="B69" s="54"/>
      <c r="C69" s="52">
        <f t="shared" si="9"/>
        <v>15</v>
      </c>
      <c r="D69" s="31">
        <f t="shared" si="10"/>
        <v>5.589174555395427</v>
      </c>
      <c r="E69" s="31">
        <f t="shared" si="10"/>
        <v>4.695810440341384</v>
      </c>
      <c r="F69" s="31">
        <f t="shared" si="10"/>
        <v>4.459053915818015</v>
      </c>
      <c r="G69" s="31">
        <f t="shared" si="10"/>
        <v>4.385361275204214</v>
      </c>
      <c r="H69" s="31">
        <f t="shared" si="10"/>
        <v>4.305193548903105</v>
      </c>
      <c r="I69" s="31">
        <f t="shared" si="10"/>
        <v>4.284762336770918</v>
      </c>
      <c r="J69" s="31">
        <f t="shared" si="10"/>
        <v>4.204035701682525</v>
      </c>
      <c r="K69" s="31">
        <f t="shared" si="8"/>
        <v>4.107459520374103</v>
      </c>
      <c r="L69" s="31">
        <f t="shared" si="8"/>
        <v>3.9495670704411032</v>
      </c>
      <c r="M69" s="31">
        <f t="shared" si="8"/>
        <v>3.4642893285095804</v>
      </c>
      <c r="N69" s="31">
        <f t="shared" si="8"/>
        <v>2.669319320179008</v>
      </c>
    </row>
    <row r="70" spans="1:14" s="36" customFormat="1" ht="10.5" customHeight="1">
      <c r="A70" s="38">
        <f t="shared" si="6"/>
        <v>-0.0031</v>
      </c>
      <c r="B70" s="54"/>
      <c r="C70" s="53">
        <f>C69+1</f>
        <v>16</v>
      </c>
      <c r="D70" s="24">
        <f t="shared" si="10"/>
        <v>5.589500772875638</v>
      </c>
      <c r="E70" s="24">
        <f t="shared" si="10"/>
        <v>4.695960870230299</v>
      </c>
      <c r="F70" s="24">
        <f t="shared" si="10"/>
        <v>4.459167234122045</v>
      </c>
      <c r="G70" s="24">
        <f t="shared" si="10"/>
        <v>4.385472720751105</v>
      </c>
      <c r="H70" s="24">
        <f t="shared" si="10"/>
        <v>4.305302957140973</v>
      </c>
      <c r="I70" s="24">
        <f t="shared" si="10"/>
        <v>4.2848712257887085</v>
      </c>
      <c r="J70" s="24">
        <f t="shared" si="10"/>
        <v>4.204142539187696</v>
      </c>
      <c r="K70" s="24">
        <f t="shared" si="8"/>
        <v>4.107563903580835</v>
      </c>
      <c r="L70" s="24">
        <f t="shared" si="8"/>
        <v>3.949667441114013</v>
      </c>
      <c r="M70" s="24">
        <f t="shared" si="8"/>
        <v>3.4643773667793094</v>
      </c>
      <c r="N70" s="24">
        <f t="shared" si="8"/>
        <v>2.66938715581051</v>
      </c>
    </row>
    <row r="71" spans="1:14" s="36" customFormat="1" ht="10.5" customHeight="1">
      <c r="A71" s="38">
        <f t="shared" si="6"/>
        <v>-0.0031</v>
      </c>
      <c r="B71" s="54"/>
      <c r="C71" s="53">
        <f t="shared" si="9"/>
        <v>17</v>
      </c>
      <c r="D71" s="24">
        <f t="shared" si="10"/>
        <v>5.589827009395844</v>
      </c>
      <c r="E71" s="24">
        <f t="shared" si="10"/>
        <v>4.696111304938221</v>
      </c>
      <c r="F71" s="24">
        <f t="shared" si="10"/>
        <v>4.459280555305843</v>
      </c>
      <c r="G71" s="24">
        <f t="shared" si="10"/>
        <v>4.38558416913017</v>
      </c>
      <c r="H71" s="24">
        <f t="shared" si="10"/>
        <v>4.3054123681592396</v>
      </c>
      <c r="I71" s="24">
        <f t="shared" si="10"/>
        <v>4.284980117573707</v>
      </c>
      <c r="J71" s="24">
        <f t="shared" si="10"/>
        <v>4.20424937940794</v>
      </c>
      <c r="K71" s="24">
        <f t="shared" si="8"/>
        <v>4.107668289440265</v>
      </c>
      <c r="L71" s="24">
        <f t="shared" si="8"/>
        <v>3.9497678143376524</v>
      </c>
      <c r="M71" s="24">
        <f t="shared" si="8"/>
        <v>3.4644654072863617</v>
      </c>
      <c r="N71" s="24">
        <f t="shared" si="8"/>
        <v>2.6694549931659237</v>
      </c>
    </row>
    <row r="72" spans="1:14" s="36" customFormat="1" ht="10.5" customHeight="1">
      <c r="A72" s="38">
        <f t="shared" si="6"/>
        <v>-0.0031</v>
      </c>
      <c r="B72" s="54"/>
      <c r="C72" s="52">
        <f t="shared" si="9"/>
        <v>18</v>
      </c>
      <c r="D72" s="27">
        <f>100000*LVT/D$50*((1+D$51/100)^((DAYS360(D$45,$L$2)+$C72-1)/360)*((1+$A72)^(($C72-15)/30)))/100000</f>
        <v>5.590153264957153</v>
      </c>
      <c r="E72" s="27">
        <f t="shared" si="10"/>
        <v>4.696261744465308</v>
      </c>
      <c r="F72" s="27">
        <f t="shared" si="10"/>
        <v>4.459393879369481</v>
      </c>
      <c r="G72" s="27">
        <f t="shared" si="10"/>
        <v>4.385695620341482</v>
      </c>
      <c r="H72" s="27">
        <f t="shared" si="10"/>
        <v>4.305521781957977</v>
      </c>
      <c r="I72" s="27">
        <f t="shared" si="10"/>
        <v>4.2850890121259795</v>
      </c>
      <c r="J72" s="27">
        <f t="shared" si="10"/>
        <v>4.204356222343322</v>
      </c>
      <c r="K72" s="27">
        <f t="shared" si="8"/>
        <v>4.107772677952462</v>
      </c>
      <c r="L72" s="27">
        <f t="shared" si="8"/>
        <v>3.9498681901120842</v>
      </c>
      <c r="M72" s="27">
        <f t="shared" si="8"/>
        <v>3.464553450030795</v>
      </c>
      <c r="N72" s="27">
        <f t="shared" si="8"/>
        <v>2.6695228322452937</v>
      </c>
    </row>
    <row r="73" spans="1:14" s="36" customFormat="1" ht="10.5" customHeight="1">
      <c r="A73" s="38">
        <f t="shared" si="6"/>
        <v>-0.0031</v>
      </c>
      <c r="B73" s="54"/>
      <c r="C73" s="53">
        <f t="shared" si="9"/>
        <v>19</v>
      </c>
      <c r="D73" s="24">
        <f t="shared" si="10"/>
        <v>5.590479539560678</v>
      </c>
      <c r="E73" s="24">
        <f t="shared" si="10"/>
        <v>4.696412188811713</v>
      </c>
      <c r="F73" s="24">
        <f t="shared" si="10"/>
        <v>4.459507206313033</v>
      </c>
      <c r="G73" s="24">
        <f t="shared" si="10"/>
        <v>4.385807074385114</v>
      </c>
      <c r="H73" s="24">
        <f t="shared" si="10"/>
        <v>4.305631198537259</v>
      </c>
      <c r="I73" s="24">
        <f t="shared" si="10"/>
        <v>4.285197909445599</v>
      </c>
      <c r="J73" s="24">
        <f t="shared" si="10"/>
        <v>4.204463067993913</v>
      </c>
      <c r="K73" s="24">
        <f t="shared" si="8"/>
        <v>4.107877069117493</v>
      </c>
      <c r="L73" s="24">
        <f t="shared" si="8"/>
        <v>3.949968568437374</v>
      </c>
      <c r="M73" s="24">
        <f t="shared" si="8"/>
        <v>3.464641495012666</v>
      </c>
      <c r="N73" s="24">
        <f t="shared" si="8"/>
        <v>2.6695906730486634</v>
      </c>
    </row>
    <row r="74" spans="1:14" s="36" customFormat="1" ht="10.5" customHeight="1">
      <c r="A74" s="38">
        <f t="shared" si="6"/>
        <v>-0.0031</v>
      </c>
      <c r="B74" s="54"/>
      <c r="C74" s="53">
        <f t="shared" si="9"/>
        <v>20</v>
      </c>
      <c r="D74" s="24">
        <f t="shared" si="10"/>
        <v>5.590805833207529</v>
      </c>
      <c r="E74" s="24">
        <f t="shared" si="10"/>
        <v>4.696562637977589</v>
      </c>
      <c r="F74" s="24">
        <f t="shared" si="10"/>
        <v>4.459620536136571</v>
      </c>
      <c r="G74" s="24">
        <f t="shared" si="10"/>
        <v>4.385918531261137</v>
      </c>
      <c r="H74" s="24">
        <f t="shared" si="10"/>
        <v>4.305740617897152</v>
      </c>
      <c r="I74" s="24">
        <f t="shared" si="10"/>
        <v>4.285306809532637</v>
      </c>
      <c r="J74" s="24">
        <f t="shared" si="10"/>
        <v>4.204569916359781</v>
      </c>
      <c r="K74" s="24">
        <f t="shared" si="8"/>
        <v>4.107981462935425</v>
      </c>
      <c r="L74" s="24">
        <f t="shared" si="8"/>
        <v>3.950068949313586</v>
      </c>
      <c r="M74" s="24">
        <f t="shared" si="8"/>
        <v>3.4647295422320306</v>
      </c>
      <c r="N74" s="24">
        <f t="shared" si="8"/>
        <v>2.6696585155760775</v>
      </c>
    </row>
    <row r="75" spans="1:14" s="36" customFormat="1" ht="10.5" customHeight="1">
      <c r="A75" s="38">
        <f t="shared" si="6"/>
        <v>-0.0031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5.591132145898819</v>
      </c>
      <c r="E75" s="27">
        <f t="shared" si="11"/>
        <v>4.696713091963091</v>
      </c>
      <c r="F75" s="27">
        <f t="shared" si="11"/>
        <v>4.45973386884017</v>
      </c>
      <c r="G75" s="27">
        <f t="shared" si="11"/>
        <v>4.3860299909696225</v>
      </c>
      <c r="H75" s="27">
        <f t="shared" si="11"/>
        <v>4.305850040037728</v>
      </c>
      <c r="I75" s="27">
        <f t="shared" si="11"/>
        <v>4.285415712387159</v>
      </c>
      <c r="J75" s="27">
        <f t="shared" si="11"/>
        <v>4.204676767440995</v>
      </c>
      <c r="K75" s="27">
        <f t="shared" si="8"/>
        <v>4.108085859406325</v>
      </c>
      <c r="L75" s="27">
        <f t="shared" si="8"/>
        <v>3.9501693327407854</v>
      </c>
      <c r="M75" s="27">
        <f t="shared" si="8"/>
        <v>3.4648175916889477</v>
      </c>
      <c r="N75" s="27">
        <f t="shared" si="8"/>
        <v>2.669726359827579</v>
      </c>
    </row>
    <row r="76" spans="1:14" s="36" customFormat="1" ht="10.5" customHeight="1">
      <c r="A76" s="38">
        <f t="shared" si="6"/>
        <v>-0.0031</v>
      </c>
      <c r="B76" s="54"/>
      <c r="C76" s="53">
        <f t="shared" si="9"/>
        <v>22</v>
      </c>
      <c r="D76" s="24">
        <f t="shared" si="11"/>
        <v>5.591458477635661</v>
      </c>
      <c r="E76" s="24">
        <f t="shared" si="11"/>
        <v>4.696863550768374</v>
      </c>
      <c r="F76" s="24">
        <f t="shared" si="11"/>
        <v>4.459847204423903</v>
      </c>
      <c r="G76" s="24">
        <f t="shared" si="11"/>
        <v>4.386141453510642</v>
      </c>
      <c r="H76" s="24">
        <f t="shared" si="11"/>
        <v>4.305959464959058</v>
      </c>
      <c r="I76" s="24">
        <f t="shared" si="11"/>
        <v>4.285524618009239</v>
      </c>
      <c r="J76" s="24">
        <f t="shared" si="11"/>
        <v>4.204783621237625</v>
      </c>
      <c r="K76" s="24">
        <f t="shared" si="8"/>
        <v>4.108190258530262</v>
      </c>
      <c r="L76" s="24">
        <f t="shared" si="8"/>
        <v>3.9502697187190376</v>
      </c>
      <c r="M76" s="24">
        <f t="shared" si="8"/>
        <v>3.464905643383472</v>
      </c>
      <c r="N76" s="24">
        <f t="shared" si="8"/>
        <v>2.6697942058032123</v>
      </c>
    </row>
    <row r="77" spans="1:14" s="36" customFormat="1" ht="10.5" customHeight="1">
      <c r="A77" s="38">
        <f t="shared" si="6"/>
        <v>-0.0031</v>
      </c>
      <c r="B77" s="54"/>
      <c r="C77" s="53">
        <f t="shared" si="9"/>
        <v>23</v>
      </c>
      <c r="D77" s="24">
        <f t="shared" si="11"/>
        <v>5.591784828419162</v>
      </c>
      <c r="E77" s="24">
        <f t="shared" si="11"/>
        <v>4.697014014393592</v>
      </c>
      <c r="F77" s="24">
        <f t="shared" si="11"/>
        <v>4.459960542887842</v>
      </c>
      <c r="G77" s="24">
        <f t="shared" si="11"/>
        <v>4.386252918884269</v>
      </c>
      <c r="H77" s="24">
        <f t="shared" si="11"/>
        <v>4.306068892661214</v>
      </c>
      <c r="I77" s="24">
        <f t="shared" si="11"/>
        <v>4.285633526398947</v>
      </c>
      <c r="J77" s="24">
        <f t="shared" si="11"/>
        <v>4.20489047774974</v>
      </c>
      <c r="K77" s="24">
        <f t="shared" si="8"/>
        <v>4.108294660307302</v>
      </c>
      <c r="L77" s="24">
        <f t="shared" si="8"/>
        <v>3.9503701072484074</v>
      </c>
      <c r="M77" s="24">
        <f t="shared" si="8"/>
        <v>3.464993697315662</v>
      </c>
      <c r="N77" s="24">
        <f t="shared" si="8"/>
        <v>2.669862053503021</v>
      </c>
    </row>
    <row r="78" spans="1:14" s="36" customFormat="1" ht="10.5" customHeight="1">
      <c r="A78" s="38">
        <f t="shared" si="6"/>
        <v>-0.0031</v>
      </c>
      <c r="B78" s="54"/>
      <c r="C78" s="52">
        <f t="shared" si="9"/>
        <v>24</v>
      </c>
      <c r="D78" s="27">
        <f t="shared" si="11"/>
        <v>5.5921111982504375</v>
      </c>
      <c r="E78" s="27">
        <f t="shared" si="11"/>
        <v>4.697164482838899</v>
      </c>
      <c r="F78" s="27">
        <f t="shared" si="11"/>
        <v>4.4600738842320595</v>
      </c>
      <c r="G78" s="27">
        <f t="shared" si="11"/>
        <v>4.386364387090573</v>
      </c>
      <c r="H78" s="27">
        <f t="shared" si="11"/>
        <v>4.306178323144263</v>
      </c>
      <c r="I78" s="27">
        <f t="shared" si="11"/>
        <v>4.285742437556353</v>
      </c>
      <c r="J78" s="27">
        <f t="shared" si="11"/>
        <v>4.204997336977406</v>
      </c>
      <c r="K78" s="27">
        <f t="shared" si="8"/>
        <v>4.1083990647375135</v>
      </c>
      <c r="L78" s="27">
        <f t="shared" si="8"/>
        <v>3.9504704983289582</v>
      </c>
      <c r="M78" s="27">
        <f t="shared" si="8"/>
        <v>3.4650817534855722</v>
      </c>
      <c r="N78" s="27">
        <f t="shared" si="8"/>
        <v>2.669929902927049</v>
      </c>
    </row>
    <row r="79" spans="1:14" s="36" customFormat="1" ht="10.5" customHeight="1">
      <c r="A79" s="38">
        <f t="shared" si="6"/>
        <v>-0.0031</v>
      </c>
      <c r="B79" s="54"/>
      <c r="C79" s="53">
        <f t="shared" si="9"/>
        <v>25</v>
      </c>
      <c r="D79" s="24">
        <f t="shared" si="11"/>
        <v>5.592437587130599</v>
      </c>
      <c r="E79" s="24">
        <f t="shared" si="11"/>
        <v>4.697314956104451</v>
      </c>
      <c r="F79" s="24">
        <f t="shared" si="11"/>
        <v>4.460187228456631</v>
      </c>
      <c r="G79" s="24">
        <f t="shared" si="11"/>
        <v>4.3864758581296295</v>
      </c>
      <c r="H79" s="24">
        <f t="shared" si="11"/>
        <v>4.306287756408278</v>
      </c>
      <c r="I79" s="24">
        <f t="shared" si="11"/>
        <v>4.285851351481527</v>
      </c>
      <c r="J79" s="24">
        <f t="shared" si="11"/>
        <v>4.205104198920695</v>
      </c>
      <c r="K79" s="24">
        <f t="shared" si="8"/>
        <v>4.1085034718209625</v>
      </c>
      <c r="L79" s="24">
        <f t="shared" si="8"/>
        <v>3.950570891960756</v>
      </c>
      <c r="M79" s="24">
        <f t="shared" si="8"/>
        <v>3.465169811893263</v>
      </c>
      <c r="N79" s="24">
        <f t="shared" si="8"/>
        <v>2.66999775407534</v>
      </c>
    </row>
    <row r="80" spans="1:14" s="36" customFormat="1" ht="10.5" customHeight="1">
      <c r="A80" s="38">
        <f t="shared" si="6"/>
        <v>-0.0031</v>
      </c>
      <c r="B80" s="54"/>
      <c r="C80" s="53">
        <f t="shared" si="9"/>
        <v>26</v>
      </c>
      <c r="D80" s="24">
        <f t="shared" si="11"/>
        <v>5.592763995060755</v>
      </c>
      <c r="E80" s="24">
        <f t="shared" si="11"/>
        <v>4.697465434190401</v>
      </c>
      <c r="F80" s="24">
        <f t="shared" si="11"/>
        <v>4.460300575561628</v>
      </c>
      <c r="G80" s="24">
        <f t="shared" si="11"/>
        <v>4.3865873320015085</v>
      </c>
      <c r="H80" s="24">
        <f t="shared" si="11"/>
        <v>4.30639719245333</v>
      </c>
      <c r="I80" s="24">
        <f t="shared" si="11"/>
        <v>4.285960268174539</v>
      </c>
      <c r="J80" s="24">
        <f t="shared" si="11"/>
        <v>4.205211063579677</v>
      </c>
      <c r="K80" s="24">
        <f t="shared" si="8"/>
        <v>4.1086078815577185</v>
      </c>
      <c r="L80" s="24">
        <f t="shared" si="8"/>
        <v>3.9506712881438655</v>
      </c>
      <c r="M80" s="24">
        <f t="shared" si="8"/>
        <v>3.465257872538788</v>
      </c>
      <c r="N80" s="24">
        <f t="shared" si="8"/>
        <v>2.670065606947938</v>
      </c>
    </row>
    <row r="81" spans="1:14" s="36" customFormat="1" ht="10.5" customHeight="1">
      <c r="A81" s="38">
        <f t="shared" si="6"/>
        <v>-0.0031</v>
      </c>
      <c r="B81" s="54"/>
      <c r="C81" s="52">
        <f t="shared" si="9"/>
        <v>27</v>
      </c>
      <c r="D81" s="27">
        <f t="shared" si="11"/>
        <v>5.593090422042022</v>
      </c>
      <c r="E81" s="27">
        <f t="shared" si="11"/>
        <v>4.697615917096903</v>
      </c>
      <c r="F81" s="27">
        <f t="shared" si="11"/>
        <v>4.460413925547125</v>
      </c>
      <c r="G81" s="27">
        <f t="shared" si="11"/>
        <v>4.3866988087062815</v>
      </c>
      <c r="H81" s="27">
        <f t="shared" si="11"/>
        <v>4.30650663127949</v>
      </c>
      <c r="I81" s="27">
        <f t="shared" si="11"/>
        <v>4.28606918763546</v>
      </c>
      <c r="J81" s="27">
        <f t="shared" si="11"/>
        <v>4.205317930954418</v>
      </c>
      <c r="K81" s="27">
        <f t="shared" si="8"/>
        <v>4.108712293947847</v>
      </c>
      <c r="L81" s="27">
        <f t="shared" si="8"/>
        <v>3.9507716868783516</v>
      </c>
      <c r="M81" s="27">
        <f t="shared" si="8"/>
        <v>3.4653459354222065</v>
      </c>
      <c r="N81" s="27">
        <f t="shared" si="8"/>
        <v>2.670133461544885</v>
      </c>
    </row>
    <row r="82" spans="1:14" s="36" customFormat="1" ht="10.5" customHeight="1">
      <c r="A82" s="38">
        <f t="shared" si="6"/>
        <v>-0.0031</v>
      </c>
      <c r="B82" s="54"/>
      <c r="C82" s="53">
        <f t="shared" si="9"/>
        <v>28</v>
      </c>
      <c r="D82" s="24">
        <f t="shared" si="11"/>
        <v>5.59341686807551</v>
      </c>
      <c r="E82" s="24">
        <f t="shared" si="11"/>
        <v>4.697766404824113</v>
      </c>
      <c r="F82" s="24">
        <f t="shared" si="11"/>
        <v>4.460527278413194</v>
      </c>
      <c r="G82" s="24">
        <f t="shared" si="11"/>
        <v>4.386810288244022</v>
      </c>
      <c r="H82" s="24">
        <f t="shared" si="11"/>
        <v>4.306616072886826</v>
      </c>
      <c r="I82" s="24">
        <f t="shared" si="11"/>
        <v>4.286178109864361</v>
      </c>
      <c r="J82" s="24">
        <f t="shared" si="11"/>
        <v>4.205424801044988</v>
      </c>
      <c r="K82" s="24">
        <f t="shared" si="8"/>
        <v>4.108816708991416</v>
      </c>
      <c r="L82" s="24">
        <f t="shared" si="8"/>
        <v>3.950872088164278</v>
      </c>
      <c r="M82" s="24">
        <f t="shared" si="8"/>
        <v>3.4654340005435738</v>
      </c>
      <c r="N82" s="24">
        <f t="shared" si="8"/>
        <v>2.670201317866228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475898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2010-02-04T09:50:42Z</dcterms:created>
  <dcterms:modified xsi:type="dcterms:W3CDTF">2010-02-04T10:18:36Z</dcterms:modified>
  <cp:category/>
  <cp:version/>
  <cp:contentType/>
  <cp:contentStatus/>
</cp:coreProperties>
</file>