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Verð desember 2009" sheetId="1" r:id="rId1"/>
  </sheets>
  <externalReferences>
    <externalReference r:id="rId4"/>
  </externalReferences>
  <definedNames>
    <definedName name="Dags_visit_naest">'Verð desember 2009'!$A$14</definedName>
    <definedName name="LVT">'Verð desember 2009'!$C$9</definedName>
    <definedName name="NVT">'Verð desember 2009'!$C$10</definedName>
    <definedName name="NvtNæstaMánaðar">'[1]Forsendur'!$D$4</definedName>
    <definedName name="NvtÞessaMánaðar">'[1]Forsendur'!$C$4</definedName>
    <definedName name="_xlnm.Print_Area" localSheetId="0">'Verð desember 2009'!$B$7:$N$44,'Verð desember 2009'!$B$46:$N$82</definedName>
    <definedName name="_xlnm.Print_Titles" localSheetId="0">'Verð desember 2009'!$1:$5</definedName>
    <definedName name="Verdb_raun">'Verð desember 2009'!$C$14</definedName>
    <definedName name="verdbspa">'Verð desember 2009'!$C$13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<sst xmlns="http://schemas.openxmlformats.org/spreadsheetml/2006/main" count="39" uniqueCount="33">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</sst>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09\12a-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desember 2009"/>
    </sheetNames>
    <sheetDataSet>
      <sheetData sheetId="0">
        <row r="2">
          <cell r="C2">
            <v>40148</v>
          </cell>
        </row>
        <row r="3">
          <cell r="C3">
            <v>6982</v>
          </cell>
          <cell r="D3">
            <v>7033</v>
          </cell>
        </row>
        <row r="4">
          <cell r="C4">
            <v>353.6</v>
          </cell>
          <cell r="D4">
            <v>356.2</v>
          </cell>
        </row>
        <row r="5">
          <cell r="D5">
            <v>40143</v>
          </cell>
        </row>
        <row r="6">
          <cell r="D6">
            <v>0.09189</v>
          </cell>
        </row>
        <row r="7">
          <cell r="C7">
            <v>0.0074</v>
          </cell>
        </row>
        <row r="8">
          <cell r="D8">
            <v>40169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N55" sqref="N55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40148</v>
      </c>
      <c r="I1" s="3">
        <f>'[1]Forsendur'!$C$2</f>
        <v>40148</v>
      </c>
    </row>
    <row r="2" spans="11:12" ht="15" customHeight="1" thickBot="1">
      <c r="K2" s="4" t="s">
        <v>1</v>
      </c>
      <c r="L2" s="5">
        <f>'[1]Forsendur'!C2</f>
        <v>40148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6982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353.6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0.0074</v>
      </c>
      <c r="D13" s="17"/>
      <c r="N13" s="18"/>
    </row>
    <row r="14" spans="1:14" ht="10.5" customHeight="1">
      <c r="A14" s="19">
        <f>IF(DAY('[1]Forsendur'!D5)&lt;1,32,DAY('[1]Forsendur'!D5))</f>
        <v>26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0.0074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0.0074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7.923843658943408</v>
      </c>
      <c r="E16" s="24">
        <f t="shared" si="0"/>
        <v>6.995779283945886</v>
      </c>
      <c r="F16" s="24">
        <f t="shared" si="0"/>
        <v>7.184060093331552</v>
      </c>
      <c r="G16" s="24">
        <f t="shared" si="0"/>
        <v>7.040344426080236</v>
      </c>
      <c r="H16" s="24">
        <f t="shared" si="0"/>
        <v>6.677754363761953</v>
      </c>
      <c r="I16" s="24">
        <f t="shared" si="0"/>
        <v>6.2645487462981</v>
      </c>
      <c r="J16" s="24">
        <f t="shared" si="0"/>
        <v>6.170089558006535</v>
      </c>
      <c r="K16" s="24">
        <f t="shared" si="0"/>
        <v>6.073258879518528</v>
      </c>
      <c r="L16" s="24">
        <f t="shared" si="0"/>
        <v>5.893814571275461</v>
      </c>
      <c r="M16" s="24">
        <f t="shared" si="0"/>
        <v>5.7715205624346435</v>
      </c>
      <c r="N16" s="24">
        <f aca="true" t="shared" si="1" ref="N16:N43">100000*LVT/N$11*((1+N$12/100)^((DAYS360(N$6,$L$2)+$C55-1)/360)*((1+$A55)^(($C55-15)/30)))/100000</f>
        <v>5.593156323592185</v>
      </c>
    </row>
    <row r="17" spans="1:14" ht="10.5" customHeight="1">
      <c r="A17" s="21">
        <f aca="true" t="shared" si="2" ref="A17:A43">IF(Dags_visit_naest&gt;C17,verdbspa,Verdb_raun)</f>
        <v>0.0074</v>
      </c>
      <c r="B17" s="25"/>
      <c r="C17" s="23">
        <f aca="true" t="shared" si="3" ref="C17:C43">C16+1</f>
        <v>2</v>
      </c>
      <c r="D17" s="24">
        <f t="shared" si="0"/>
        <v>7.927022212865858</v>
      </c>
      <c r="E17" s="24">
        <f t="shared" si="0"/>
        <v>6.998585556083586</v>
      </c>
      <c r="F17" s="24">
        <f t="shared" si="0"/>
        <v>7.186989032064638</v>
      </c>
      <c r="G17" s="24">
        <f t="shared" si="0"/>
        <v>7.043214771987139</v>
      </c>
      <c r="H17" s="24">
        <f t="shared" si="0"/>
        <v>6.680476881830005</v>
      </c>
      <c r="I17" s="24">
        <f t="shared" si="0"/>
        <v>6.267102800583556</v>
      </c>
      <c r="J17" s="24">
        <f t="shared" si="0"/>
        <v>6.172605101314677</v>
      </c>
      <c r="K17" s="24">
        <f t="shared" si="0"/>
        <v>6.075734944993651</v>
      </c>
      <c r="L17" s="24">
        <f t="shared" si="0"/>
        <v>5.89621747737023</v>
      </c>
      <c r="M17" s="24">
        <f t="shared" si="0"/>
        <v>5.773873609305704</v>
      </c>
      <c r="N17" s="24">
        <f t="shared" si="1"/>
        <v>5.595436651426803</v>
      </c>
    </row>
    <row r="18" spans="1:14" ht="10.5" customHeight="1">
      <c r="A18" s="21">
        <f t="shared" si="2"/>
        <v>0.0074</v>
      </c>
      <c r="B18" s="25"/>
      <c r="C18" s="26">
        <f t="shared" si="3"/>
        <v>3</v>
      </c>
      <c r="D18" s="27">
        <f t="shared" si="0"/>
        <v>7.930202041826721</v>
      </c>
      <c r="E18" s="27">
        <f t="shared" si="0"/>
        <v>7.001392953923371</v>
      </c>
      <c r="F18" s="27">
        <f t="shared" si="0"/>
        <v>7.189919164925003</v>
      </c>
      <c r="G18" s="27">
        <f t="shared" si="0"/>
        <v>7.046086288133041</v>
      </c>
      <c r="H18" s="27">
        <f t="shared" si="0"/>
        <v>6.683200509867703</v>
      </c>
      <c r="I18" s="27">
        <f t="shared" si="0"/>
        <v>6.2696578961560325</v>
      </c>
      <c r="J18" s="27">
        <f t="shared" si="0"/>
        <v>6.175121670208928</v>
      </c>
      <c r="K18" s="27">
        <f t="shared" si="0"/>
        <v>6.07821201995978</v>
      </c>
      <c r="L18" s="27">
        <f t="shared" si="0"/>
        <v>5.898621363128955</v>
      </c>
      <c r="M18" s="27">
        <f t="shared" si="0"/>
        <v>5.776227615513133</v>
      </c>
      <c r="N18" s="27">
        <f t="shared" si="1"/>
        <v>5.597717908950263</v>
      </c>
    </row>
    <row r="19" spans="1:14" ht="10.5" customHeight="1">
      <c r="A19" s="21">
        <f t="shared" si="2"/>
        <v>0.0074</v>
      </c>
      <c r="B19" s="25"/>
      <c r="C19" s="23">
        <f t="shared" si="3"/>
        <v>4</v>
      </c>
      <c r="D19" s="24">
        <f t="shared" si="0"/>
        <v>7.933383146337464</v>
      </c>
      <c r="E19" s="24">
        <f t="shared" si="0"/>
        <v>7.004201477916799</v>
      </c>
      <c r="F19" s="24">
        <f t="shared" si="0"/>
        <v>7.192850492399485</v>
      </c>
      <c r="G19" s="24">
        <f t="shared" si="0"/>
        <v>7.04895897499505</v>
      </c>
      <c r="H19" s="24">
        <f t="shared" si="0"/>
        <v>6.685925248327577</v>
      </c>
      <c r="I19" s="24">
        <f t="shared" si="0"/>
        <v>6.272214033440061</v>
      </c>
      <c r="J19" s="24">
        <f t="shared" si="0"/>
        <v>6.177639265107416</v>
      </c>
      <c r="K19" s="24">
        <f t="shared" si="0"/>
        <v>6.080690104828492</v>
      </c>
      <c r="L19" s="24">
        <f t="shared" si="0"/>
        <v>5.901026228951045</v>
      </c>
      <c r="M19" s="24">
        <f t="shared" si="0"/>
        <v>5.778582581448053</v>
      </c>
      <c r="N19" s="24">
        <f t="shared" si="1"/>
        <v>5.600000096541601</v>
      </c>
    </row>
    <row r="20" spans="1:14" ht="10.5" customHeight="1">
      <c r="A20" s="21">
        <f t="shared" si="2"/>
        <v>0.0074</v>
      </c>
      <c r="B20" s="25"/>
      <c r="C20" s="23">
        <f t="shared" si="3"/>
        <v>5</v>
      </c>
      <c r="D20" s="24">
        <f t="shared" si="0"/>
        <v>7.936565526909755</v>
      </c>
      <c r="E20" s="24">
        <f t="shared" si="0"/>
        <v>7.007011128515613</v>
      </c>
      <c r="F20" s="24">
        <f t="shared" si="0"/>
        <v>7.195783014975133</v>
      </c>
      <c r="G20" s="24">
        <f t="shared" si="0"/>
        <v>7.051832833050465</v>
      </c>
      <c r="H20" s="24">
        <f t="shared" si="0"/>
        <v>6.688651097662347</v>
      </c>
      <c r="I20" s="24">
        <f t="shared" si="0"/>
        <v>6.2747712128603474</v>
      </c>
      <c r="J20" s="24">
        <f t="shared" si="0"/>
        <v>6.180157886428446</v>
      </c>
      <c r="K20" s="24">
        <f t="shared" si="0"/>
        <v>6.083169200011515</v>
      </c>
      <c r="L20" s="24">
        <f t="shared" si="0"/>
        <v>5.903432075236069</v>
      </c>
      <c r="M20" s="24">
        <f t="shared" si="0"/>
        <v>5.780938507501741</v>
      </c>
      <c r="N20" s="24">
        <f t="shared" si="1"/>
        <v>5.6022832145800034</v>
      </c>
    </row>
    <row r="21" spans="1:14" s="32" customFormat="1" ht="10.5" customHeight="1">
      <c r="A21" s="28">
        <f t="shared" si="2"/>
        <v>0.0074</v>
      </c>
      <c r="B21" s="29"/>
      <c r="C21" s="30">
        <f t="shared" si="3"/>
        <v>6</v>
      </c>
      <c r="D21" s="31">
        <f t="shared" si="0"/>
        <v>7.939749184055473</v>
      </c>
      <c r="E21" s="31">
        <f t="shared" si="0"/>
        <v>7.009821906171739</v>
      </c>
      <c r="F21" s="31">
        <f t="shared" si="0"/>
        <v>7.198716733139188</v>
      </c>
      <c r="G21" s="31">
        <f t="shared" si="0"/>
        <v>7.054707862776785</v>
      </c>
      <c r="H21" s="31">
        <f t="shared" si="0"/>
        <v>6.691378058324919</v>
      </c>
      <c r="I21" s="31">
        <f t="shared" si="0"/>
        <v>6.277329434841769</v>
      </c>
      <c r="J21" s="31">
        <f t="shared" si="0"/>
        <v>6.182677534590488</v>
      </c>
      <c r="K21" s="31">
        <f t="shared" si="0"/>
        <v>6.085649305920759</v>
      </c>
      <c r="L21" s="31">
        <f t="shared" si="0"/>
        <v>5.905838902383768</v>
      </c>
      <c r="M21" s="31">
        <f t="shared" si="0"/>
        <v>5.783295394065644</v>
      </c>
      <c r="N21" s="31">
        <f t="shared" si="1"/>
        <v>5.6045672634448165</v>
      </c>
    </row>
    <row r="22" spans="1:14" ht="10.5" customHeight="1">
      <c r="A22" s="21">
        <f t="shared" si="2"/>
        <v>0.0074</v>
      </c>
      <c r="B22" s="25"/>
      <c r="C22" s="23">
        <f t="shared" si="3"/>
        <v>7</v>
      </c>
      <c r="D22" s="24">
        <f t="shared" si="0"/>
        <v>7.9429341182867</v>
      </c>
      <c r="E22" s="24">
        <f t="shared" si="0"/>
        <v>7.012633811337283</v>
      </c>
      <c r="F22" s="24">
        <f t="shared" si="0"/>
        <v>7.201651647379089</v>
      </c>
      <c r="G22" s="24">
        <f t="shared" si="0"/>
        <v>7.057584064651695</v>
      </c>
      <c r="H22" s="24">
        <f t="shared" si="0"/>
        <v>6.694106130768375</v>
      </c>
      <c r="I22" s="24">
        <f t="shared" si="0"/>
        <v>6.279888699809379</v>
      </c>
      <c r="J22" s="24">
        <f t="shared" si="0"/>
        <v>6.185198210012186</v>
      </c>
      <c r="K22" s="24">
        <f t="shared" si="0"/>
        <v>6.088130422968299</v>
      </c>
      <c r="L22" s="24">
        <f t="shared" si="0"/>
        <v>5.908246710794033</v>
      </c>
      <c r="M22" s="24">
        <f t="shared" si="0"/>
        <v>5.785653241531354</v>
      </c>
      <c r="N22" s="24">
        <f t="shared" si="1"/>
        <v>5.606852243515534</v>
      </c>
    </row>
    <row r="23" spans="1:14" ht="10.5" customHeight="1">
      <c r="A23" s="21">
        <f t="shared" si="2"/>
        <v>0.0074</v>
      </c>
      <c r="B23" s="25"/>
      <c r="C23" s="23">
        <f t="shared" si="3"/>
        <v>8</v>
      </c>
      <c r="D23" s="24">
        <f t="shared" si="0"/>
        <v>7.946120330115725</v>
      </c>
      <c r="E23" s="24">
        <f t="shared" si="0"/>
        <v>7.015446844464532</v>
      </c>
      <c r="F23" s="24">
        <f t="shared" si="0"/>
        <v>7.204587758182477</v>
      </c>
      <c r="G23" s="24">
        <f t="shared" si="0"/>
        <v>7.060461439153082</v>
      </c>
      <c r="H23" s="24">
        <f t="shared" si="0"/>
        <v>6.696835315445996</v>
      </c>
      <c r="I23" s="24">
        <f t="shared" si="0"/>
        <v>6.2824490081884</v>
      </c>
      <c r="J23" s="24">
        <f t="shared" si="0"/>
        <v>6.1877199131123515</v>
      </c>
      <c r="K23" s="24">
        <f t="shared" si="0"/>
        <v>6.0906125515663705</v>
      </c>
      <c r="L23" s="24">
        <f t="shared" si="0"/>
        <v>5.910655500866927</v>
      </c>
      <c r="M23" s="24">
        <f t="shared" si="0"/>
        <v>5.788012050290633</v>
      </c>
      <c r="N23" s="24">
        <f t="shared" si="1"/>
        <v>5.60913815517181</v>
      </c>
    </row>
    <row r="24" spans="1:14" s="33" customFormat="1" ht="10.5" customHeight="1">
      <c r="A24" s="21">
        <f t="shared" si="2"/>
        <v>0.0074</v>
      </c>
      <c r="B24" s="25"/>
      <c r="C24" s="30">
        <f t="shared" si="3"/>
        <v>9</v>
      </c>
      <c r="D24" s="27">
        <f t="shared" si="0"/>
        <v>7.949307820055033</v>
      </c>
      <c r="E24" s="27">
        <f t="shared" si="0"/>
        <v>7.018261006005951</v>
      </c>
      <c r="F24" s="27">
        <f t="shared" si="0"/>
        <v>7.207525066037192</v>
      </c>
      <c r="G24" s="27">
        <f t="shared" si="0"/>
        <v>7.063339986759027</v>
      </c>
      <c r="H24" s="27">
        <f t="shared" si="0"/>
        <v>6.699565612811232</v>
      </c>
      <c r="I24" s="27">
        <f t="shared" si="0"/>
        <v>6.285010360404234</v>
      </c>
      <c r="J24" s="27">
        <f t="shared" si="0"/>
        <v>6.190242644309972</v>
      </c>
      <c r="K24" s="27">
        <f t="shared" si="0"/>
        <v>6.093095692127386</v>
      </c>
      <c r="L24" s="27">
        <f t="shared" si="0"/>
        <v>5.913065273002672</v>
      </c>
      <c r="M24" s="27">
        <f t="shared" si="0"/>
        <v>5.790371820735402</v>
      </c>
      <c r="N24" s="27">
        <f t="shared" si="1"/>
        <v>5.611424998793452</v>
      </c>
    </row>
    <row r="25" spans="1:14" s="32" customFormat="1" ht="10.5" customHeight="1">
      <c r="A25" s="21">
        <f t="shared" si="2"/>
        <v>0.0074</v>
      </c>
      <c r="B25" s="25"/>
      <c r="C25" s="34">
        <f t="shared" si="3"/>
        <v>10</v>
      </c>
      <c r="D25" s="24">
        <f t="shared" si="0"/>
        <v>7.95249658861733</v>
      </c>
      <c r="E25" s="24">
        <f t="shared" si="0"/>
        <v>7.021076296414192</v>
      </c>
      <c r="F25" s="24">
        <f t="shared" si="0"/>
        <v>7.210463571431266</v>
      </c>
      <c r="G25" s="24">
        <f t="shared" si="0"/>
        <v>7.066219707947799</v>
      </c>
      <c r="H25" s="24">
        <f t="shared" si="0"/>
        <v>6.702297023317729</v>
      </c>
      <c r="I25" s="24">
        <f t="shared" si="0"/>
        <v>6.287572756882452</v>
      </c>
      <c r="J25" s="24">
        <f t="shared" si="0"/>
        <v>6.192766404024197</v>
      </c>
      <c r="K25" s="24">
        <f t="shared" si="0"/>
        <v>6.095579845063919</v>
      </c>
      <c r="L25" s="24">
        <f t="shared" si="0"/>
        <v>5.915476027601656</v>
      </c>
      <c r="M25" s="24">
        <f t="shared" si="0"/>
        <v>5.7927325532577365</v>
      </c>
      <c r="N25" s="24">
        <f t="shared" si="1"/>
        <v>5.613712774760422</v>
      </c>
    </row>
    <row r="26" spans="1:14" s="36" customFormat="1" ht="10.5" customHeight="1">
      <c r="A26" s="21">
        <f t="shared" si="2"/>
        <v>0.0074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7.955686636315522</v>
      </c>
      <c r="E26" s="24">
        <f t="shared" si="4"/>
        <v>7.023892716142086</v>
      </c>
      <c r="F26" s="24">
        <f t="shared" si="4"/>
        <v>7.213403274852944</v>
      </c>
      <c r="G26" s="24">
        <f t="shared" si="4"/>
        <v>7.069100603197874</v>
      </c>
      <c r="H26" s="24">
        <f t="shared" si="4"/>
        <v>6.705029547419313</v>
      </c>
      <c r="I26" s="24">
        <f t="shared" si="4"/>
        <v>6.290136198048796</v>
      </c>
      <c r="J26" s="24">
        <f t="shared" si="4"/>
        <v>6.19529119267436</v>
      </c>
      <c r="K26" s="24">
        <f t="shared" si="4"/>
        <v>6.0980650107887175</v>
      </c>
      <c r="L26" s="24">
        <f t="shared" si="4"/>
        <v>5.917887765064429</v>
      </c>
      <c r="M26" s="24">
        <f t="shared" si="4"/>
        <v>5.7950942482498755</v>
      </c>
      <c r="N26" s="24">
        <f t="shared" si="1"/>
        <v>5.616001483452836</v>
      </c>
    </row>
    <row r="27" spans="1:14" s="36" customFormat="1" ht="10.5" customHeight="1">
      <c r="A27" s="37">
        <f t="shared" si="2"/>
        <v>0.0074</v>
      </c>
      <c r="B27" s="35"/>
      <c r="C27" s="30">
        <f t="shared" si="3"/>
        <v>12</v>
      </c>
      <c r="D27" s="27">
        <f t="shared" si="4"/>
        <v>7.958877963662711</v>
      </c>
      <c r="E27" s="27">
        <f t="shared" si="4"/>
        <v>7.026710265642645</v>
      </c>
      <c r="F27" s="27">
        <f t="shared" si="4"/>
        <v>7.216344176790652</v>
      </c>
      <c r="G27" s="27">
        <f t="shared" si="4"/>
        <v>7.071982672987911</v>
      </c>
      <c r="H27" s="27">
        <f t="shared" si="4"/>
        <v>6.7077631855699975</v>
      </c>
      <c r="I27" s="27">
        <f t="shared" si="4"/>
        <v>6.292700684329191</v>
      </c>
      <c r="J27" s="27">
        <f t="shared" si="4"/>
        <v>6.197817010679949</v>
      </c>
      <c r="K27" s="27">
        <f t="shared" si="4"/>
        <v>6.100551189714695</v>
      </c>
      <c r="L27" s="27">
        <f t="shared" si="4"/>
        <v>5.920300485791704</v>
      </c>
      <c r="M27" s="27">
        <f t="shared" si="4"/>
        <v>5.797456906104223</v>
      </c>
      <c r="N27" s="27">
        <f t="shared" si="1"/>
        <v>5.618291125250965</v>
      </c>
    </row>
    <row r="28" spans="1:14" s="36" customFormat="1" ht="10.5" customHeight="1">
      <c r="A28" s="37">
        <f t="shared" si="2"/>
        <v>0.0074</v>
      </c>
      <c r="B28" s="35"/>
      <c r="C28" s="34">
        <f t="shared" si="3"/>
        <v>13</v>
      </c>
      <c r="D28" s="24">
        <f t="shared" si="4"/>
        <v>7.962070571172221</v>
      </c>
      <c r="E28" s="24">
        <f t="shared" si="4"/>
        <v>7.029528945369065</v>
      </c>
      <c r="F28" s="24">
        <f t="shared" si="4"/>
        <v>7.219286277733033</v>
      </c>
      <c r="G28" s="24">
        <f t="shared" si="4"/>
        <v>7.074865917796773</v>
      </c>
      <c r="H28" s="24">
        <f t="shared" si="4"/>
        <v>6.7104979382239796</v>
      </c>
      <c r="I28" s="24">
        <f t="shared" si="4"/>
        <v>6.295266216149724</v>
      </c>
      <c r="J28" s="24">
        <f t="shared" si="4"/>
        <v>6.20034385846064</v>
      </c>
      <c r="K28" s="24">
        <f t="shared" si="4"/>
        <v>6.103038382254932</v>
      </c>
      <c r="L28" s="24">
        <f t="shared" si="4"/>
        <v>5.922714190184357</v>
      </c>
      <c r="M28" s="24">
        <f t="shared" si="4"/>
        <v>5.799820527213331</v>
      </c>
      <c r="N28" s="24">
        <f t="shared" si="1"/>
        <v>5.620581700535237</v>
      </c>
    </row>
    <row r="29" spans="1:14" s="36" customFormat="1" ht="10.5" customHeight="1">
      <c r="A29" s="38">
        <f t="shared" si="2"/>
        <v>0.0074</v>
      </c>
      <c r="B29" s="35"/>
      <c r="C29" s="34">
        <f t="shared" si="3"/>
        <v>14</v>
      </c>
      <c r="D29" s="39">
        <f t="shared" si="4"/>
        <v>7.965264459357567</v>
      </c>
      <c r="E29" s="39">
        <f t="shared" si="4"/>
        <v>7.032348755774723</v>
      </c>
      <c r="F29" s="39">
        <f t="shared" si="4"/>
        <v>7.222229578168915</v>
      </c>
      <c r="G29" s="39">
        <f t="shared" si="4"/>
        <v>7.077750338103511</v>
      </c>
      <c r="H29" s="39">
        <f t="shared" si="4"/>
        <v>6.71323380583564</v>
      </c>
      <c r="I29" s="39">
        <f t="shared" si="4"/>
        <v>6.297832793936662</v>
      </c>
      <c r="J29" s="39">
        <f t="shared" si="4"/>
        <v>6.202871736436265</v>
      </c>
      <c r="K29" s="39">
        <f t="shared" si="4"/>
        <v>6.105526588822678</v>
      </c>
      <c r="L29" s="39">
        <f t="shared" si="4"/>
        <v>5.925128878643427</v>
      </c>
      <c r="M29" s="39">
        <f t="shared" si="4"/>
        <v>5.802185111969921</v>
      </c>
      <c r="N29" s="39">
        <f t="shared" si="1"/>
        <v>5.622873209686235</v>
      </c>
    </row>
    <row r="30" spans="1:14" s="36" customFormat="1" ht="10.5" customHeight="1">
      <c r="A30" s="38">
        <f t="shared" si="2"/>
        <v>0.0074</v>
      </c>
      <c r="B30" s="35"/>
      <c r="C30" s="30">
        <f t="shared" si="3"/>
        <v>15</v>
      </c>
      <c r="D30" s="31">
        <f t="shared" si="4"/>
        <v>7.968459628732478</v>
      </c>
      <c r="E30" s="31">
        <f>100000*LVT/E$11*((1+E$12/100)^((DAYS360(E$6,$L$2)+$C30-1)/360)*((1+$A30)^(($C30-15)/30)))/100000</f>
        <v>7.035169697313174</v>
      </c>
      <c r="F30" s="31">
        <f>100000*LVT/F$11*((1+F$12/100)^((DAYS360(F$6,$L$2)+$C30-1)/360)*((1+$A30)^(($C30-15)/30)))/100000</f>
        <v>7.225174078587332</v>
      </c>
      <c r="G30" s="31">
        <f t="shared" si="4"/>
        <v>7.08063593438738</v>
      </c>
      <c r="H30" s="31">
        <f t="shared" si="4"/>
        <v>6.715970788859549</v>
      </c>
      <c r="I30" s="31">
        <f t="shared" si="4"/>
        <v>6.300400418116448</v>
      </c>
      <c r="J30" s="31">
        <f t="shared" si="4"/>
        <v>6.205400645026839</v>
      </c>
      <c r="K30" s="31">
        <f t="shared" si="4"/>
        <v>6.108015809831354</v>
      </c>
      <c r="L30" s="31">
        <f>100000*LVT/L$11*((1+L$12/100)^((DAYS360(L$6,$L$2)+$C30-1)/360)*((1+$A30)^(($C30-15)/30)))/100000</f>
        <v>5.927544551570121</v>
      </c>
      <c r="M30" s="31">
        <f t="shared" si="4"/>
        <v>5.80455066076687</v>
      </c>
      <c r="N30" s="31">
        <f t="shared" si="1"/>
        <v>5.625165653084696</v>
      </c>
    </row>
    <row r="31" spans="1:14" s="36" customFormat="1" ht="10.5" customHeight="1">
      <c r="A31" s="38">
        <f t="shared" si="2"/>
        <v>0.0074</v>
      </c>
      <c r="B31" s="40"/>
      <c r="C31" s="34">
        <f t="shared" si="3"/>
        <v>16</v>
      </c>
      <c r="D31" s="24">
        <f t="shared" si="4"/>
        <v>7.971656079810891</v>
      </c>
      <c r="E31" s="24">
        <f t="shared" si="4"/>
        <v>7.037991770438161</v>
      </c>
      <c r="F31" s="24">
        <f t="shared" si="4"/>
        <v>7.2281197794775185</v>
      </c>
      <c r="G31" s="24">
        <f t="shared" si="4"/>
        <v>7.083522707127821</v>
      </c>
      <c r="H31" s="24">
        <f t="shared" si="4"/>
        <v>6.718708887750458</v>
      </c>
      <c r="I31" s="24">
        <f t="shared" si="4"/>
        <v>6.302969089115695</v>
      </c>
      <c r="J31" s="24">
        <f t="shared" si="4"/>
        <v>6.2079305846525425</v>
      </c>
      <c r="K31" s="24">
        <f t="shared" si="4"/>
        <v>6.110506045694542</v>
      </c>
      <c r="L31" s="24">
        <f t="shared" si="4"/>
        <v>5.929961209365803</v>
      </c>
      <c r="M31" s="24">
        <f t="shared" si="4"/>
        <v>5.806917173997219</v>
      </c>
      <c r="N31" s="24">
        <f t="shared" si="1"/>
        <v>5.627459031111508</v>
      </c>
    </row>
    <row r="32" spans="1:14" s="36" customFormat="1" ht="10.5" customHeight="1">
      <c r="A32" s="38">
        <f t="shared" si="2"/>
        <v>0.0074</v>
      </c>
      <c r="B32" s="40"/>
      <c r="C32" s="34">
        <f t="shared" si="3"/>
        <v>17</v>
      </c>
      <c r="D32" s="24">
        <f t="shared" si="4"/>
        <v>7.974853813106943</v>
      </c>
      <c r="E32" s="24">
        <f t="shared" si="4"/>
        <v>7.040814975603603</v>
      </c>
      <c r="F32" s="24">
        <f t="shared" si="4"/>
        <v>7.231066681328904</v>
      </c>
      <c r="G32" s="24">
        <f t="shared" si="4"/>
        <v>7.086410656804478</v>
      </c>
      <c r="H32" s="24">
        <f t="shared" si="4"/>
        <v>6.721448102963309</v>
      </c>
      <c r="I32" s="24">
        <f t="shared" si="4"/>
        <v>6.30553880736119</v>
      </c>
      <c r="J32" s="24">
        <f t="shared" si="4"/>
        <v>6.210461555733726</v>
      </c>
      <c r="K32" s="24">
        <f t="shared" si="4"/>
        <v>6.112997296826005</v>
      </c>
      <c r="L32" s="24">
        <f t="shared" si="4"/>
        <v>5.932378852432006</v>
      </c>
      <c r="M32" s="24">
        <f t="shared" si="4"/>
        <v>5.809284652054167</v>
      </c>
      <c r="N32" s="24">
        <f t="shared" si="1"/>
        <v>5.6297533441477245</v>
      </c>
    </row>
    <row r="33" spans="1:14" s="36" customFormat="1" ht="10.5" customHeight="1">
      <c r="A33" s="38">
        <f t="shared" si="2"/>
        <v>0.0074</v>
      </c>
      <c r="B33" s="40"/>
      <c r="C33" s="30">
        <f t="shared" si="3"/>
        <v>18</v>
      </c>
      <c r="D33" s="27">
        <f t="shared" si="4"/>
        <v>7.978052829134979</v>
      </c>
      <c r="E33" s="27">
        <f t="shared" si="4"/>
        <v>7.04363931326361</v>
      </c>
      <c r="F33" s="27">
        <f t="shared" si="4"/>
        <v>7.234014784631125</v>
      </c>
      <c r="G33" s="27">
        <f t="shared" si="4"/>
        <v>7.089299783897187</v>
      </c>
      <c r="H33" s="27">
        <f t="shared" si="4"/>
        <v>6.724188434953221</v>
      </c>
      <c r="I33" s="27">
        <f t="shared" si="4"/>
        <v>6.308109573279897</v>
      </c>
      <c r="J33" s="27">
        <f t="shared" si="4"/>
        <v>6.212993558690918</v>
      </c>
      <c r="K33" s="27">
        <f t="shared" si="4"/>
        <v>6.115489563639663</v>
      </c>
      <c r="L33" s="27">
        <f t="shared" si="4"/>
        <v>5.934797481170421</v>
      </c>
      <c r="M33" s="27">
        <f t="shared" si="4"/>
        <v>5.8116530953310725</v>
      </c>
      <c r="N33" s="27">
        <f t="shared" si="1"/>
        <v>5.632048592574548</v>
      </c>
    </row>
    <row r="34" spans="1:14" s="36" customFormat="1" ht="10.5" customHeight="1">
      <c r="A34" s="38">
        <f t="shared" si="2"/>
        <v>0.0074</v>
      </c>
      <c r="B34" s="40"/>
      <c r="C34" s="34">
        <f t="shared" si="3"/>
        <v>19</v>
      </c>
      <c r="D34" s="24">
        <f t="shared" si="4"/>
        <v>7.9812531284095565</v>
      </c>
      <c r="E34" s="24">
        <f t="shared" si="4"/>
        <v>7.046464783872465</v>
      </c>
      <c r="F34" s="24">
        <f t="shared" si="4"/>
        <v>7.2369640898740055</v>
      </c>
      <c r="G34" s="24">
        <f t="shared" si="4"/>
        <v>7.092190088885976</v>
      </c>
      <c r="H34" s="24">
        <f t="shared" si="4"/>
        <v>6.726929884175507</v>
      </c>
      <c r="I34" s="24">
        <f t="shared" si="4"/>
        <v>6.310681387298949</v>
      </c>
      <c r="J34" s="24">
        <f t="shared" si="4"/>
        <v>6.215526593944808</v>
      </c>
      <c r="K34" s="24">
        <f t="shared" si="4"/>
        <v>6.117982846549612</v>
      </c>
      <c r="L34" s="24">
        <f t="shared" si="4"/>
        <v>5.937217095982912</v>
      </c>
      <c r="M34" s="24">
        <f t="shared" si="4"/>
        <v>5.814022504221457</v>
      </c>
      <c r="N34" s="24">
        <f t="shared" si="1"/>
        <v>5.634344776773331</v>
      </c>
    </row>
    <row r="35" spans="1:14" s="36" customFormat="1" ht="10.5" customHeight="1">
      <c r="A35" s="38">
        <f t="shared" si="2"/>
        <v>0.0074</v>
      </c>
      <c r="B35" s="40"/>
      <c r="C35" s="34">
        <f t="shared" si="3"/>
        <v>20</v>
      </c>
      <c r="D35" s="24">
        <f t="shared" si="4"/>
        <v>7.984454711445428</v>
      </c>
      <c r="E35" s="24">
        <f t="shared" si="4"/>
        <v>7.049291387884637</v>
      </c>
      <c r="F35" s="24">
        <f t="shared" si="4"/>
        <v>7.23991459754758</v>
      </c>
      <c r="G35" s="24">
        <f t="shared" si="4"/>
        <v>7.09508157225108</v>
      </c>
      <c r="H35" s="24">
        <f t="shared" si="4"/>
        <v>6.729672451085661</v>
      </c>
      <c r="I35" s="24">
        <f t="shared" si="4"/>
        <v>6.31325424984566</v>
      </c>
      <c r="J35" s="24">
        <f t="shared" si="4"/>
        <v>6.218060661916268</v>
      </c>
      <c r="K35" s="24">
        <f t="shared" si="4"/>
        <v>6.120477145970113</v>
      </c>
      <c r="L35" s="24">
        <f t="shared" si="4"/>
        <v>5.939637697271494</v>
      </c>
      <c r="M35" s="24">
        <f t="shared" si="4"/>
        <v>5.8163928791189985</v>
      </c>
      <c r="N35" s="24">
        <f t="shared" si="1"/>
        <v>5.636641897125596</v>
      </c>
    </row>
    <row r="36" spans="1:14" s="36" customFormat="1" ht="10.5" customHeight="1">
      <c r="A36" s="38">
        <f t="shared" si="2"/>
        <v>0.0074</v>
      </c>
      <c r="B36" s="40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7.987657578757562</v>
      </c>
      <c r="E36" s="27">
        <f t="shared" si="5"/>
        <v>7.052119125754777</v>
      </c>
      <c r="F36" s="27">
        <f t="shared" si="5"/>
        <v>7.242866308142081</v>
      </c>
      <c r="G36" s="27">
        <f t="shared" si="5"/>
        <v>7.097974234472916</v>
      </c>
      <c r="H36" s="27">
        <f t="shared" si="5"/>
        <v>6.732416136139367</v>
      </c>
      <c r="I36" s="27">
        <f t="shared" si="5"/>
        <v>6.3158281613475085</v>
      </c>
      <c r="J36" s="27">
        <f t="shared" si="5"/>
        <v>6.220595763026331</v>
      </c>
      <c r="K36" s="27">
        <f t="shared" si="5"/>
        <v>6.122972462315592</v>
      </c>
      <c r="L36" s="27">
        <f t="shared" si="5"/>
        <v>5.94205928543836</v>
      </c>
      <c r="M36" s="27">
        <f t="shared" si="5"/>
        <v>5.8187642204175365</v>
      </c>
      <c r="N36" s="27">
        <f t="shared" si="1"/>
        <v>5.638939954013002</v>
      </c>
    </row>
    <row r="37" spans="1:14" s="36" customFormat="1" ht="10.5" customHeight="1">
      <c r="A37" s="38">
        <f t="shared" si="2"/>
        <v>0.0074</v>
      </c>
      <c r="B37" s="40"/>
      <c r="C37" s="34">
        <f t="shared" si="3"/>
        <v>22</v>
      </c>
      <c r="D37" s="24">
        <f t="shared" si="5"/>
        <v>7.990861730861133</v>
      </c>
      <c r="E37" s="24">
        <f t="shared" si="5"/>
        <v>7.0549479979377185</v>
      </c>
      <c r="F37" s="24">
        <f t="shared" si="5"/>
        <v>7.245819222147937</v>
      </c>
      <c r="G37" s="24">
        <f t="shared" si="5"/>
        <v>7.100868076032108</v>
      </c>
      <c r="H37" s="24">
        <f t="shared" si="5"/>
        <v>6.735160939792485</v>
      </c>
      <c r="I37" s="24">
        <f t="shared" si="5"/>
        <v>6.318403122232159</v>
      </c>
      <c r="J37" s="24">
        <f t="shared" si="5"/>
        <v>6.223131897696215</v>
      </c>
      <c r="K37" s="24">
        <f t="shared" si="5"/>
        <v>6.125468796000658</v>
      </c>
      <c r="L37" s="24">
        <f t="shared" si="5"/>
        <v>5.944481860885853</v>
      </c>
      <c r="M37" s="24">
        <f t="shared" si="5"/>
        <v>5.8211365285110785</v>
      </c>
      <c r="N37" s="24">
        <f t="shared" si="1"/>
        <v>5.641238947817383</v>
      </c>
    </row>
    <row r="38" spans="1:14" s="36" customFormat="1" ht="10.5" customHeight="1">
      <c r="A38" s="38">
        <f t="shared" si="2"/>
        <v>0.0074</v>
      </c>
      <c r="B38" s="40"/>
      <c r="C38" s="34">
        <f t="shared" si="3"/>
        <v>23</v>
      </c>
      <c r="D38" s="24">
        <f t="shared" si="5"/>
        <v>7.994067168271513</v>
      </c>
      <c r="E38" s="24">
        <f t="shared" si="5"/>
        <v>7.057778004888478</v>
      </c>
      <c r="F38" s="24">
        <f t="shared" si="5"/>
        <v>7.248773340055776</v>
      </c>
      <c r="G38" s="24">
        <f t="shared" si="5"/>
        <v>7.10376309740947</v>
      </c>
      <c r="H38" s="24">
        <f t="shared" si="5"/>
        <v>6.737906862501076</v>
      </c>
      <c r="I38" s="24">
        <f t="shared" si="5"/>
        <v>6.320979132927441</v>
      </c>
      <c r="J38" s="24">
        <f t="shared" si="5"/>
        <v>6.2256690663472956</v>
      </c>
      <c r="K38" s="24">
        <f t="shared" si="5"/>
        <v>6.127966147440075</v>
      </c>
      <c r="L38" s="24">
        <f t="shared" si="5"/>
        <v>5.946905424016493</v>
      </c>
      <c r="M38" s="24">
        <f t="shared" si="5"/>
        <v>5.8235098037937805</v>
      </c>
      <c r="N38" s="24">
        <f t="shared" si="1"/>
        <v>5.643538878920719</v>
      </c>
    </row>
    <row r="39" spans="1:14" s="36" customFormat="1" ht="10.5" customHeight="1">
      <c r="A39" s="38">
        <f t="shared" si="2"/>
        <v>0.0074</v>
      </c>
      <c r="B39" s="40"/>
      <c r="C39" s="30">
        <f t="shared" si="3"/>
        <v>24</v>
      </c>
      <c r="D39" s="27">
        <f t="shared" si="5"/>
        <v>7.9972738915042925</v>
      </c>
      <c r="E39" s="27">
        <f t="shared" si="5"/>
        <v>7.060609147062251</v>
      </c>
      <c r="F39" s="27">
        <f t="shared" si="5"/>
        <v>7.25172866235643</v>
      </c>
      <c r="G39" s="27">
        <f t="shared" si="5"/>
        <v>7.106659299086011</v>
      </c>
      <c r="H39" s="27">
        <f t="shared" si="5"/>
        <v>6.740653904721369</v>
      </c>
      <c r="I39" s="27">
        <f t="shared" si="5"/>
        <v>6.323556193861362</v>
      </c>
      <c r="J39" s="27">
        <f t="shared" si="5"/>
        <v>6.2282072694011275</v>
      </c>
      <c r="K39" s="27">
        <f t="shared" si="5"/>
        <v>6.130464517048779</v>
      </c>
      <c r="L39" s="27">
        <f t="shared" si="5"/>
        <v>5.949329975232953</v>
      </c>
      <c r="M39" s="27">
        <f t="shared" si="5"/>
        <v>5.825884046659967</v>
      </c>
      <c r="N39" s="27">
        <f t="shared" si="1"/>
        <v>5.645839747705139</v>
      </c>
    </row>
    <row r="40" spans="1:14" s="36" customFormat="1" ht="10.5" customHeight="1">
      <c r="A40" s="38">
        <f t="shared" si="2"/>
        <v>0.0074</v>
      </c>
      <c r="B40" s="40"/>
      <c r="C40" s="34">
        <f t="shared" si="3"/>
        <v>25</v>
      </c>
      <c r="D40" s="24">
        <f t="shared" si="5"/>
        <v>8.000481901075263</v>
      </c>
      <c r="E40" s="24">
        <f t="shared" si="5"/>
        <v>7.063441424914422</v>
      </c>
      <c r="F40" s="24">
        <f t="shared" si="5"/>
        <v>7.2546851895409326</v>
      </c>
      <c r="G40" s="24">
        <f t="shared" si="5"/>
        <v>7.1095566815429425</v>
      </c>
      <c r="H40" s="24">
        <f t="shared" si="5"/>
        <v>6.743402066909797</v>
      </c>
      <c r="I40" s="24">
        <f t="shared" si="5"/>
        <v>6.326134305462106</v>
      </c>
      <c r="J40" s="24">
        <f t="shared" si="5"/>
        <v>6.230746507279439</v>
      </c>
      <c r="K40" s="24">
        <f t="shared" si="5"/>
        <v>6.132963905241881</v>
      </c>
      <c r="L40" s="24">
        <f t="shared" si="5"/>
        <v>5.951755514938079</v>
      </c>
      <c r="M40" s="24">
        <f t="shared" si="5"/>
        <v>5.828259257504125</v>
      </c>
      <c r="N40" s="24">
        <f t="shared" si="1"/>
        <v>5.648141554552943</v>
      </c>
    </row>
    <row r="41" spans="1:14" s="36" customFormat="1" ht="10.5" customHeight="1">
      <c r="A41" s="38">
        <f t="shared" si="2"/>
        <v>0.0074</v>
      </c>
      <c r="B41" s="40"/>
      <c r="C41" s="34">
        <f t="shared" si="3"/>
        <v>26</v>
      </c>
      <c r="D41" s="24">
        <f t="shared" si="5"/>
        <v>8.003691197500421</v>
      </c>
      <c r="E41" s="24">
        <f t="shared" si="5"/>
        <v>7.0662748389005525</v>
      </c>
      <c r="F41" s="24">
        <f t="shared" si="5"/>
        <v>7.2576429221005085</v>
      </c>
      <c r="G41" s="24">
        <f t="shared" si="5"/>
        <v>7.112455245261666</v>
      </c>
      <c r="H41" s="24">
        <f t="shared" si="5"/>
        <v>6.7461513495229655</v>
      </c>
      <c r="I41" s="24">
        <f t="shared" si="5"/>
        <v>6.32871346815803</v>
      </c>
      <c r="J41" s="24">
        <f t="shared" si="5"/>
        <v>6.233286780404127</v>
      </c>
      <c r="K41" s="24">
        <f t="shared" si="5"/>
        <v>6.135464312434657</v>
      </c>
      <c r="L41" s="24">
        <f t="shared" si="5"/>
        <v>5.954182043534875</v>
      </c>
      <c r="M41" s="24">
        <f t="shared" si="5"/>
        <v>5.8306354367208915</v>
      </c>
      <c r="N41" s="24">
        <f t="shared" si="1"/>
        <v>5.650444299846577</v>
      </c>
    </row>
    <row r="42" spans="1:14" s="36" customFormat="1" ht="10.5" customHeight="1">
      <c r="A42" s="38">
        <f t="shared" si="2"/>
        <v>0.0074</v>
      </c>
      <c r="B42" s="40"/>
      <c r="C42" s="30">
        <f t="shared" si="3"/>
        <v>27</v>
      </c>
      <c r="D42" s="27">
        <f t="shared" si="5"/>
        <v>8.006901781295973</v>
      </c>
      <c r="E42" s="27">
        <f t="shared" si="5"/>
        <v>7.069109389476391</v>
      </c>
      <c r="F42" s="27">
        <f t="shared" si="5"/>
        <v>7.260601860526594</v>
      </c>
      <c r="G42" s="27">
        <f t="shared" si="5"/>
        <v>7.115354990723781</v>
      </c>
      <c r="H42" s="27">
        <f t="shared" si="5"/>
        <v>6.748901753017674</v>
      </c>
      <c r="I42" s="27">
        <f t="shared" si="5"/>
        <v>6.331293682377662</v>
      </c>
      <c r="J42" s="27">
        <f t="shared" si="5"/>
        <v>6.235828089197258</v>
      </c>
      <c r="K42" s="27">
        <f t="shared" si="5"/>
        <v>6.13796573904255</v>
      </c>
      <c r="L42" s="27">
        <f t="shared" si="5"/>
        <v>5.956609561426513</v>
      </c>
      <c r="M42" s="27">
        <f t="shared" si="5"/>
        <v>5.833012584705076</v>
      </c>
      <c r="N42" s="27">
        <f t="shared" si="1"/>
        <v>5.652747983968643</v>
      </c>
    </row>
    <row r="43" spans="1:14" s="36" customFormat="1" ht="10.5" customHeight="1">
      <c r="A43" s="38">
        <f t="shared" si="2"/>
        <v>0.0074</v>
      </c>
      <c r="B43" s="40"/>
      <c r="C43" s="34">
        <f t="shared" si="3"/>
        <v>28</v>
      </c>
      <c r="D43" s="24">
        <f t="shared" si="5"/>
        <v>8.010113652978335</v>
      </c>
      <c r="E43" s="24">
        <f t="shared" si="5"/>
        <v>7.071945077097863</v>
      </c>
      <c r="F43" s="24">
        <f t="shared" si="5"/>
        <v>7.26356200531082</v>
      </c>
      <c r="G43" s="24">
        <f t="shared" si="5"/>
        <v>7.118255918411087</v>
      </c>
      <c r="H43" s="24">
        <f t="shared" si="5"/>
        <v>6.751653277850905</v>
      </c>
      <c r="I43" s="24">
        <f t="shared" si="5"/>
        <v>6.333874948549711</v>
      </c>
      <c r="J43" s="24">
        <f t="shared" si="5"/>
        <v>6.238370434081078</v>
      </c>
      <c r="K43" s="24">
        <f t="shared" si="5"/>
        <v>6.140468185481181</v>
      </c>
      <c r="L43" s="24">
        <f t="shared" si="5"/>
        <v>5.95903806901633</v>
      </c>
      <c r="M43" s="24">
        <f t="shared" si="5"/>
        <v>5.8353907018516455</v>
      </c>
      <c r="N43" s="24">
        <f t="shared" si="1"/>
        <v>5.655052607301904</v>
      </c>
    </row>
    <row r="44" spans="1:14" s="32" customFormat="1" ht="11.25" customHeight="1">
      <c r="A44" s="41"/>
      <c r="B44" s="42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3"/>
    </row>
    <row r="45" spans="1:19" ht="13.5" customHeight="1">
      <c r="A45" s="41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4"/>
      <c r="P45" s="44"/>
      <c r="Q45" s="44"/>
      <c r="R45" s="44"/>
      <c r="S45" s="44"/>
    </row>
    <row r="46" spans="1:19" ht="21.75" customHeight="1">
      <c r="A46" s="41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4"/>
      <c r="P46" s="44"/>
      <c r="Q46" s="44"/>
      <c r="R46" s="44"/>
      <c r="S46" s="44"/>
    </row>
    <row r="47" spans="1:13" ht="7.5" customHeight="1">
      <c r="A47" s="4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1"/>
      <c r="B48" s="13" t="s">
        <v>15</v>
      </c>
      <c r="C48" s="13">
        <f>'[1]Forsendur'!C3</f>
        <v>6982</v>
      </c>
      <c r="D48" s="12"/>
      <c r="E48" s="12"/>
      <c r="F48" s="7"/>
      <c r="G48" s="7"/>
      <c r="H48" s="7"/>
      <c r="I48" s="7"/>
      <c r="J48" s="7"/>
      <c r="K48" s="45"/>
      <c r="L48" s="45"/>
      <c r="M48" s="45"/>
      <c r="O48" s="44"/>
      <c r="P48" s="44"/>
      <c r="Q48" s="44"/>
      <c r="R48" s="44"/>
      <c r="S48" s="44"/>
    </row>
    <row r="49" spans="1:19" ht="10.5" customHeight="1">
      <c r="A49" s="41"/>
      <c r="B49" s="13"/>
      <c r="C49" s="46">
        <f>'[1]Forsendur'!C4</f>
        <v>353.6</v>
      </c>
      <c r="D49" s="12"/>
      <c r="E49" s="12"/>
      <c r="F49" s="7"/>
      <c r="G49" s="7"/>
      <c r="H49" s="7"/>
      <c r="I49" s="7"/>
      <c r="J49" s="7"/>
      <c r="K49" s="45"/>
      <c r="L49" s="45"/>
      <c r="M49" s="45"/>
      <c r="O49" s="44"/>
      <c r="P49" s="44"/>
      <c r="Q49" s="44"/>
      <c r="R49" s="44"/>
      <c r="S49" s="44"/>
    </row>
    <row r="50" spans="1:19" ht="10.5" customHeight="1">
      <c r="A50" s="41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7">
        <v>172.1</v>
      </c>
      <c r="L50" s="47">
        <v>174.2</v>
      </c>
      <c r="M50" s="47">
        <v>181.7</v>
      </c>
      <c r="N50" s="47">
        <v>202.8</v>
      </c>
      <c r="O50" s="44"/>
      <c r="P50" s="44"/>
      <c r="Q50" s="44"/>
      <c r="R50" s="44"/>
      <c r="S50" s="44"/>
    </row>
    <row r="51" spans="1:19" ht="10.5" customHeight="1">
      <c r="A51" s="41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4"/>
      <c r="P51" s="44"/>
      <c r="Q51" s="44"/>
      <c r="R51" s="44"/>
      <c r="S51" s="44"/>
    </row>
    <row r="52" spans="1:14" ht="10.5" customHeight="1">
      <c r="A52" s="41"/>
      <c r="B52" s="13" t="s">
        <v>20</v>
      </c>
      <c r="C52" s="16">
        <f>'[1]Forsendur'!C7</f>
        <v>0.0074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1"/>
      <c r="B53" s="13" t="str">
        <f>B14</f>
        <v>Hækkun vísitölu</v>
      </c>
      <c r="C53" s="16">
        <f>Verdb_raun</f>
        <v>0.0074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0.0074</v>
      </c>
      <c r="B55" s="22" t="str">
        <f>B16</f>
        <v>Dagsetning...</v>
      </c>
      <c r="C55" s="48">
        <v>1</v>
      </c>
      <c r="D55" s="24">
        <f aca="true" t="shared" si="7" ref="D55:J64">100000*LVT/D$50*((1+D$51/100)^((DAYS360(D$45,$L$2)+$C55-1)/360)*((1+$A55)^(($C55-15)/30)))/100000</f>
        <v>5.437464361903806</v>
      </c>
      <c r="E55" s="24">
        <f t="shared" si="7"/>
        <v>4.5772590327063964</v>
      </c>
      <c r="F55" s="24">
        <f t="shared" si="7"/>
        <v>4.348610016380551</v>
      </c>
      <c r="G55" s="24">
        <f t="shared" si="7"/>
        <v>4.276742629002723</v>
      </c>
      <c r="H55" s="24">
        <f t="shared" si="7"/>
        <v>4.198560533839719</v>
      </c>
      <c r="I55" s="24">
        <f t="shared" si="7"/>
        <v>4.178635371372037</v>
      </c>
      <c r="J55" s="24">
        <f t="shared" si="7"/>
        <v>4.099908210731799</v>
      </c>
      <c r="K55" s="24">
        <f aca="true" t="shared" si="8" ref="K55:N82">100000*NVT/K$50*((1+K$51/100)^((DAYS360(K$45,$L$2)+$C55-1)/360)*((1+$A55)^(($C55-15)/30)))/100000</f>
        <v>4.005777613661646</v>
      </c>
      <c r="L55" s="24">
        <f t="shared" si="8"/>
        <v>3.8517938584546796</v>
      </c>
      <c r="M55" s="24">
        <f t="shared" si="8"/>
        <v>3.378529373340408</v>
      </c>
      <c r="N55" s="24">
        <f t="shared" si="8"/>
        <v>2.6032391855473995</v>
      </c>
    </row>
    <row r="56" spans="1:14" ht="10.5" customHeight="1">
      <c r="A56" s="21">
        <f t="shared" si="6"/>
        <v>0.0074</v>
      </c>
      <c r="B56" s="49"/>
      <c r="C56" s="48">
        <f aca="true" t="shared" si="9" ref="C56:C82">C55+1</f>
        <v>2</v>
      </c>
      <c r="D56" s="24">
        <f t="shared" si="7"/>
        <v>5.439681214181273</v>
      </c>
      <c r="E56" s="24">
        <f t="shared" si="7"/>
        <v>4.579004613512671</v>
      </c>
      <c r="F56" s="24">
        <f t="shared" si="7"/>
        <v>4.350239593905337</v>
      </c>
      <c r="G56" s="24">
        <f t="shared" si="7"/>
        <v>4.2783452752830895</v>
      </c>
      <c r="H56" s="24">
        <f t="shared" si="7"/>
        <v>4.200133882531974</v>
      </c>
      <c r="I56" s="24">
        <f t="shared" si="7"/>
        <v>4.180201253403263</v>
      </c>
      <c r="J56" s="24">
        <f t="shared" si="7"/>
        <v>4.101444590919659</v>
      </c>
      <c r="K56" s="24">
        <f t="shared" si="8"/>
        <v>4.007278719795313</v>
      </c>
      <c r="L56" s="24">
        <f t="shared" si="8"/>
        <v>3.853237261445108</v>
      </c>
      <c r="M56" s="24">
        <f t="shared" si="8"/>
        <v>3.379795427438818</v>
      </c>
      <c r="N56" s="24">
        <f t="shared" si="8"/>
        <v>2.6042147110722063</v>
      </c>
    </row>
    <row r="57" spans="1:14" ht="10.5" customHeight="1">
      <c r="A57" s="21">
        <f t="shared" si="6"/>
        <v>0.0074</v>
      </c>
      <c r="B57" s="49"/>
      <c r="C57" s="50">
        <f t="shared" si="9"/>
        <v>3</v>
      </c>
      <c r="D57" s="27">
        <f t="shared" si="7"/>
        <v>5.441898970268624</v>
      </c>
      <c r="E57" s="27">
        <f t="shared" si="7"/>
        <v>4.580750860012613</v>
      </c>
      <c r="F57" s="27">
        <f t="shared" si="7"/>
        <v>4.351869782090287</v>
      </c>
      <c r="G57" s="27">
        <f t="shared" si="7"/>
        <v>4.279948522131534</v>
      </c>
      <c r="H57" s="27">
        <f t="shared" si="7"/>
        <v>4.201707820813467</v>
      </c>
      <c r="I57" s="27">
        <f t="shared" si="7"/>
        <v>4.181767722225707</v>
      </c>
      <c r="J57" s="27">
        <f t="shared" si="7"/>
        <v>4.102981546843354</v>
      </c>
      <c r="K57" s="27">
        <f t="shared" si="8"/>
        <v>4.008780388446383</v>
      </c>
      <c r="L57" s="27">
        <f t="shared" si="8"/>
        <v>3.854681205329536</v>
      </c>
      <c r="M57" s="27">
        <f t="shared" si="8"/>
        <v>3.3810619559723447</v>
      </c>
      <c r="N57" s="27">
        <f t="shared" si="8"/>
        <v>2.605190602160829</v>
      </c>
    </row>
    <row r="58" spans="1:14" ht="10.5" customHeight="1">
      <c r="A58" s="21">
        <f t="shared" si="6"/>
        <v>0.0074</v>
      </c>
      <c r="B58" s="49"/>
      <c r="C58" s="48">
        <f t="shared" si="9"/>
        <v>4</v>
      </c>
      <c r="D58" s="24">
        <f t="shared" si="7"/>
        <v>5.444117630534337</v>
      </c>
      <c r="E58" s="24">
        <f t="shared" si="7"/>
        <v>4.582497772460092</v>
      </c>
      <c r="F58" s="24">
        <f t="shared" si="7"/>
        <v>4.353500581164239</v>
      </c>
      <c r="G58" s="24">
        <f t="shared" si="7"/>
        <v>4.2815523697731095</v>
      </c>
      <c r="H58" s="24">
        <f t="shared" si="7"/>
        <v>4.203282348905138</v>
      </c>
      <c r="I58" s="24">
        <f t="shared" si="7"/>
        <v>4.183334778059261</v>
      </c>
      <c r="J58" s="24">
        <f t="shared" si="7"/>
        <v>4.104519078718635</v>
      </c>
      <c r="K58" s="24">
        <f t="shared" si="8"/>
        <v>4.010282619825654</v>
      </c>
      <c r="L58" s="24">
        <f t="shared" si="8"/>
        <v>3.8561256903106584</v>
      </c>
      <c r="M58" s="24">
        <f t="shared" si="8"/>
        <v>3.3823289591187775</v>
      </c>
      <c r="N58" s="24">
        <f t="shared" si="8"/>
        <v>2.606166858950257</v>
      </c>
    </row>
    <row r="59" spans="1:14" ht="10.5" customHeight="1">
      <c r="A59" s="21">
        <f t="shared" si="6"/>
        <v>0.0074</v>
      </c>
      <c r="B59" s="49"/>
      <c r="C59" s="48">
        <f t="shared" si="9"/>
        <v>5</v>
      </c>
      <c r="D59" s="24">
        <f t="shared" si="7"/>
        <v>5.4463371953470485</v>
      </c>
      <c r="E59" s="24">
        <f t="shared" si="7"/>
        <v>4.584245351109071</v>
      </c>
      <c r="F59" s="24">
        <f t="shared" si="7"/>
        <v>4.355131991356112</v>
      </c>
      <c r="G59" s="24">
        <f t="shared" si="7"/>
        <v>4.283156818432956</v>
      </c>
      <c r="H59" s="24">
        <f t="shared" si="7"/>
        <v>4.2048574670280106</v>
      </c>
      <c r="I59" s="24">
        <f t="shared" si="7"/>
        <v>4.184902421123895</v>
      </c>
      <c r="J59" s="24">
        <f t="shared" si="7"/>
        <v>4.106057186761329</v>
      </c>
      <c r="K59" s="24">
        <f t="shared" si="8"/>
        <v>4.011785414143997</v>
      </c>
      <c r="L59" s="24">
        <f t="shared" si="8"/>
        <v>3.857570716591242</v>
      </c>
      <c r="M59" s="24">
        <f t="shared" si="8"/>
        <v>3.3835964370559686</v>
      </c>
      <c r="N59" s="24">
        <f t="shared" si="8"/>
        <v>2.6071434815775305</v>
      </c>
    </row>
    <row r="60" spans="1:14" ht="10.5" customHeight="1">
      <c r="A60" s="21">
        <f t="shared" si="6"/>
        <v>0.0074</v>
      </c>
      <c r="B60" s="49"/>
      <c r="C60" s="50">
        <f t="shared" si="9"/>
        <v>6</v>
      </c>
      <c r="D60" s="27">
        <f t="shared" si="7"/>
        <v>5.448557665075541</v>
      </c>
      <c r="E60" s="27">
        <f t="shared" si="7"/>
        <v>4.585993596213615</v>
      </c>
      <c r="F60" s="27">
        <f t="shared" si="7"/>
        <v>4.356764012894916</v>
      </c>
      <c r="G60" s="27">
        <f t="shared" si="7"/>
        <v>4.284761868336297</v>
      </c>
      <c r="H60" s="27">
        <f t="shared" si="7"/>
        <v>4.20643317540319</v>
      </c>
      <c r="I60" s="27">
        <f t="shared" si="7"/>
        <v>4.186470651639668</v>
      </c>
      <c r="J60" s="27">
        <f t="shared" si="7"/>
        <v>4.107595871187348</v>
      </c>
      <c r="K60" s="27">
        <f t="shared" si="8"/>
        <v>4.013288771612367</v>
      </c>
      <c r="L60" s="27">
        <f t="shared" si="8"/>
        <v>3.8590162843741327</v>
      </c>
      <c r="M60" s="27">
        <f t="shared" si="8"/>
        <v>3.384864389961841</v>
      </c>
      <c r="N60" s="27">
        <f t="shared" si="8"/>
        <v>2.6081204701797436</v>
      </c>
    </row>
    <row r="61" spans="1:14" ht="10.5" customHeight="1">
      <c r="A61" s="21">
        <f t="shared" si="6"/>
        <v>0.0074</v>
      </c>
      <c r="B61" s="49"/>
      <c r="C61" s="48">
        <f t="shared" si="9"/>
        <v>7</v>
      </c>
      <c r="D61" s="24">
        <f t="shared" si="7"/>
        <v>5.450779040088746</v>
      </c>
      <c r="E61" s="24">
        <f t="shared" si="7"/>
        <v>4.587742508027879</v>
      </c>
      <c r="F61" s="24">
        <f t="shared" si="7"/>
        <v>4.358396646009743</v>
      </c>
      <c r="G61" s="24">
        <f t="shared" si="7"/>
        <v>4.286367519708435</v>
      </c>
      <c r="H61" s="24">
        <f t="shared" si="7"/>
        <v>4.208009474251863</v>
      </c>
      <c r="I61" s="24">
        <f t="shared" si="7"/>
        <v>4.188039469826718</v>
      </c>
      <c r="J61" s="24">
        <f t="shared" si="7"/>
        <v>4.109135132212681</v>
      </c>
      <c r="K61" s="24">
        <f t="shared" si="8"/>
        <v>4.0147926924417945</v>
      </c>
      <c r="L61" s="24">
        <f t="shared" si="8"/>
        <v>3.8604623938622464</v>
      </c>
      <c r="M61" s="24">
        <f t="shared" si="8"/>
        <v>3.38613281801438</v>
      </c>
      <c r="N61" s="24">
        <f t="shared" si="8"/>
        <v>2.6090978248940377</v>
      </c>
    </row>
    <row r="62" spans="1:14" ht="10.5" customHeight="1">
      <c r="A62" s="21">
        <f t="shared" si="6"/>
        <v>0.0074</v>
      </c>
      <c r="B62" s="49"/>
      <c r="C62" s="48">
        <f t="shared" si="9"/>
        <v>8</v>
      </c>
      <c r="D62" s="24">
        <f t="shared" si="7"/>
        <v>5.453001320755754</v>
      </c>
      <c r="E62" s="24">
        <f t="shared" si="7"/>
        <v>4.589492086806123</v>
      </c>
      <c r="F62" s="24">
        <f t="shared" si="7"/>
        <v>4.3600298909297726</v>
      </c>
      <c r="G62" s="24">
        <f t="shared" si="7"/>
        <v>4.287973772774767</v>
      </c>
      <c r="H62" s="24">
        <f t="shared" si="7"/>
        <v>4.209586363795304</v>
      </c>
      <c r="I62" s="24">
        <f t="shared" si="7"/>
        <v>4.189608875905268</v>
      </c>
      <c r="J62" s="24">
        <f t="shared" si="7"/>
        <v>4.110674970053403</v>
      </c>
      <c r="K62" s="24">
        <f t="shared" si="8"/>
        <v>4.016297176843394</v>
      </c>
      <c r="L62" s="24">
        <f t="shared" si="8"/>
        <v>3.8619090452585834</v>
      </c>
      <c r="M62" s="24">
        <f t="shared" si="8"/>
        <v>3.387401721391641</v>
      </c>
      <c r="N62" s="24">
        <f t="shared" si="8"/>
        <v>2.6100755458576104</v>
      </c>
    </row>
    <row r="63" spans="1:14" s="32" customFormat="1" ht="10.5" customHeight="1">
      <c r="A63" s="21">
        <f t="shared" si="6"/>
        <v>0.0074</v>
      </c>
      <c r="B63" s="51"/>
      <c r="C63" s="52">
        <f t="shared" si="9"/>
        <v>9</v>
      </c>
      <c r="D63" s="27">
        <f t="shared" si="7"/>
        <v>5.455224507445796</v>
      </c>
      <c r="E63" s="27">
        <f t="shared" si="7"/>
        <v>4.5912423328026986</v>
      </c>
      <c r="F63" s="27">
        <f t="shared" si="7"/>
        <v>4.361663747884268</v>
      </c>
      <c r="G63" s="27">
        <f t="shared" si="7"/>
        <v>4.289580627760767</v>
      </c>
      <c r="H63" s="27">
        <f t="shared" si="7"/>
        <v>4.211163844254863</v>
      </c>
      <c r="I63" s="27">
        <f t="shared" si="7"/>
        <v>4.191178870095619</v>
      </c>
      <c r="J63" s="27">
        <f t="shared" si="7"/>
        <v>4.112215384925665</v>
      </c>
      <c r="K63" s="27">
        <f t="shared" si="8"/>
        <v>4.017802225028353</v>
      </c>
      <c r="L63" s="27">
        <f t="shared" si="8"/>
        <v>3.8633562387662144</v>
      </c>
      <c r="M63" s="27">
        <f t="shared" si="8"/>
        <v>3.388671100271746</v>
      </c>
      <c r="N63" s="27">
        <f t="shared" si="8"/>
        <v>2.611053633207707</v>
      </c>
    </row>
    <row r="64" spans="1:14" s="32" customFormat="1" ht="10.5" customHeight="1">
      <c r="A64" s="21">
        <f t="shared" si="6"/>
        <v>0.0074</v>
      </c>
      <c r="B64" s="51"/>
      <c r="C64" s="53">
        <f t="shared" si="9"/>
        <v>10</v>
      </c>
      <c r="D64" s="24">
        <f t="shared" si="7"/>
        <v>5.457448600528254</v>
      </c>
      <c r="E64" s="24">
        <f t="shared" si="7"/>
        <v>4.592993246272054</v>
      </c>
      <c r="F64" s="24">
        <f t="shared" si="7"/>
        <v>4.3632982171025825</v>
      </c>
      <c r="G64" s="24">
        <f t="shared" si="7"/>
        <v>4.291188084891993</v>
      </c>
      <c r="H64" s="24">
        <f t="shared" si="7"/>
        <v>4.21274191585198</v>
      </c>
      <c r="I64" s="24">
        <f t="shared" si="7"/>
        <v>4.192749452618158</v>
      </c>
      <c r="J64" s="24">
        <f t="shared" si="7"/>
        <v>4.113756377045702</v>
      </c>
      <c r="K64" s="24">
        <f t="shared" si="8"/>
        <v>4.01930783720794</v>
      </c>
      <c r="L64" s="24">
        <f t="shared" si="8"/>
        <v>3.864803974588286</v>
      </c>
      <c r="M64" s="24">
        <f t="shared" si="8"/>
        <v>3.389940954832879</v>
      </c>
      <c r="N64" s="24">
        <f t="shared" si="8"/>
        <v>2.6120320870816243</v>
      </c>
    </row>
    <row r="65" spans="1:14" s="36" customFormat="1" ht="10.5" customHeight="1">
      <c r="A65" s="37">
        <f t="shared" si="6"/>
        <v>0.0074</v>
      </c>
      <c r="B65" s="54"/>
      <c r="C65" s="53">
        <f t="shared" si="9"/>
        <v>11</v>
      </c>
      <c r="D65" s="24">
        <f aca="true" t="shared" si="10" ref="D65:J74">100000*LVT/D$50*((1+D$51/100)^((DAYS360(D$45,$L$2)+$C65-1)/360)*((1+$A65)^(($C65-15)/30)))/100000</f>
        <v>5.459673600372669</v>
      </c>
      <c r="E65" s="24">
        <f t="shared" si="10"/>
        <v>4.59474482746874</v>
      </c>
      <c r="F65" s="24">
        <f t="shared" si="10"/>
        <v>4.364933298814151</v>
      </c>
      <c r="G65" s="24">
        <f t="shared" si="10"/>
        <v>4.292796144394093</v>
      </c>
      <c r="H65" s="24">
        <f t="shared" si="10"/>
        <v>4.2143205788081755</v>
      </c>
      <c r="I65" s="24">
        <f t="shared" si="10"/>
        <v>4.194320623693355</v>
      </c>
      <c r="J65" s="24">
        <f t="shared" si="10"/>
        <v>4.115297946629827</v>
      </c>
      <c r="K65" s="24">
        <f t="shared" si="8"/>
        <v>4.020814013593507</v>
      </c>
      <c r="L65" s="24">
        <f t="shared" si="8"/>
        <v>3.8662522529280245</v>
      </c>
      <c r="M65" s="24">
        <f t="shared" si="8"/>
        <v>3.3912112852532985</v>
      </c>
      <c r="N65" s="24">
        <f t="shared" si="8"/>
        <v>2.6130109076167143</v>
      </c>
    </row>
    <row r="66" spans="1:14" s="36" customFormat="1" ht="10.5" customHeight="1">
      <c r="A66" s="37">
        <f t="shared" si="6"/>
        <v>0.0074</v>
      </c>
      <c r="B66" s="54"/>
      <c r="C66" s="52">
        <f t="shared" si="9"/>
        <v>12</v>
      </c>
      <c r="D66" s="27">
        <f t="shared" si="10"/>
        <v>5.461899507348725</v>
      </c>
      <c r="E66" s="27">
        <f t="shared" si="10"/>
        <v>4.596497076647397</v>
      </c>
      <c r="F66" s="27">
        <f t="shared" si="10"/>
        <v>4.366568993248499</v>
      </c>
      <c r="G66" s="27">
        <f t="shared" si="10"/>
        <v>4.294404806492796</v>
      </c>
      <c r="H66" s="27">
        <f t="shared" si="10"/>
        <v>4.215899833345049</v>
      </c>
      <c r="I66" s="27">
        <f t="shared" si="10"/>
        <v>4.195892383541759</v>
      </c>
      <c r="J66" s="27">
        <f t="shared" si="10"/>
        <v>4.116840093894439</v>
      </c>
      <c r="K66" s="27">
        <f t="shared" si="8"/>
        <v>4.022320754396479</v>
      </c>
      <c r="L66" s="27">
        <f t="shared" si="8"/>
        <v>3.8677010739887283</v>
      </c>
      <c r="M66" s="27">
        <f t="shared" si="8"/>
        <v>3.3924820917113236</v>
      </c>
      <c r="N66" s="27">
        <f t="shared" si="8"/>
        <v>2.6139900949503754</v>
      </c>
    </row>
    <row r="67" spans="1:14" s="36" customFormat="1" ht="10.5" customHeight="1">
      <c r="A67" s="37">
        <f t="shared" si="6"/>
        <v>0.0074</v>
      </c>
      <c r="B67" s="54"/>
      <c r="C67" s="53">
        <f t="shared" si="9"/>
        <v>13</v>
      </c>
      <c r="D67" s="24">
        <f t="shared" si="10"/>
        <v>5.46412632182626</v>
      </c>
      <c r="E67" s="24">
        <f t="shared" si="10"/>
        <v>4.598249994062768</v>
      </c>
      <c r="F67" s="24">
        <f t="shared" si="10"/>
        <v>4.368205300635232</v>
      </c>
      <c r="G67" s="24">
        <f t="shared" si="10"/>
        <v>4.296014071413917</v>
      </c>
      <c r="H67" s="24">
        <f t="shared" si="10"/>
        <v>4.217479679684291</v>
      </c>
      <c r="I67" s="24">
        <f t="shared" si="10"/>
        <v>4.197464732384006</v>
      </c>
      <c r="J67" s="24">
        <f t="shared" si="10"/>
        <v>4.1183828190560146</v>
      </c>
      <c r="K67" s="24">
        <f t="shared" si="8"/>
        <v>4.023828059828366</v>
      </c>
      <c r="L67" s="24">
        <f t="shared" si="8"/>
        <v>3.869150437973778</v>
      </c>
      <c r="M67" s="24">
        <f t="shared" si="8"/>
        <v>3.3937533743853434</v>
      </c>
      <c r="N67" s="24">
        <f t="shared" si="8"/>
        <v>2.614969649220061</v>
      </c>
    </row>
    <row r="68" spans="1:14" s="36" customFormat="1" ht="10.5" customHeight="1">
      <c r="A68" s="38">
        <f t="shared" si="6"/>
        <v>0.0074</v>
      </c>
      <c r="B68" s="54"/>
      <c r="C68" s="53">
        <f t="shared" si="9"/>
        <v>14</v>
      </c>
      <c r="D68" s="39">
        <f t="shared" si="10"/>
        <v>5.4663540441752625</v>
      </c>
      <c r="E68" s="39">
        <f t="shared" si="10"/>
        <v>4.600003579969691</v>
      </c>
      <c r="F68" s="39">
        <f t="shared" si="10"/>
        <v>4.369842221204047</v>
      </c>
      <c r="G68" s="39">
        <f t="shared" si="10"/>
        <v>4.297623939383354</v>
      </c>
      <c r="H68" s="39">
        <f t="shared" si="10"/>
        <v>4.219060118047669</v>
      </c>
      <c r="I68" s="39">
        <f t="shared" si="10"/>
        <v>4.199037670440813</v>
      </c>
      <c r="J68" s="39">
        <f t="shared" si="10"/>
        <v>4.119926122331112</v>
      </c>
      <c r="K68" s="39">
        <f t="shared" si="8"/>
        <v>4.025335930100753</v>
      </c>
      <c r="L68" s="39">
        <f t="shared" si="8"/>
        <v>3.8706003450866224</v>
      </c>
      <c r="M68" s="39">
        <f t="shared" si="8"/>
        <v>3.395025133453812</v>
      </c>
      <c r="N68" s="39">
        <f t="shared" si="8"/>
        <v>2.6159495705632754</v>
      </c>
    </row>
    <row r="69" spans="1:14" s="36" customFormat="1" ht="10.5" customHeight="1">
      <c r="A69" s="38">
        <f t="shared" si="6"/>
        <v>0.0074</v>
      </c>
      <c r="B69" s="54"/>
      <c r="C69" s="52">
        <f t="shared" si="9"/>
        <v>15</v>
      </c>
      <c r="D69" s="31">
        <f t="shared" si="10"/>
        <v>5.468582674765869</v>
      </c>
      <c r="E69" s="31">
        <f t="shared" si="10"/>
        <v>4.601757834623102</v>
      </c>
      <c r="F69" s="31">
        <f t="shared" si="10"/>
        <v>4.3714797551847235</v>
      </c>
      <c r="G69" s="31">
        <f t="shared" si="10"/>
        <v>4.299234410627088</v>
      </c>
      <c r="H69" s="31">
        <f t="shared" si="10"/>
        <v>4.220641148657035</v>
      </c>
      <c r="I69" s="31">
        <f t="shared" si="10"/>
        <v>4.200611197932979</v>
      </c>
      <c r="J69" s="31">
        <f t="shared" si="10"/>
        <v>4.121470003936369</v>
      </c>
      <c r="K69" s="31">
        <f t="shared" si="8"/>
        <v>4.026844365425303</v>
      </c>
      <c r="L69" s="31">
        <f t="shared" si="8"/>
        <v>3.872050795530792</v>
      </c>
      <c r="M69" s="31">
        <f t="shared" si="8"/>
        <v>3.396297369095252</v>
      </c>
      <c r="N69" s="31">
        <f t="shared" si="8"/>
        <v>2.6169298591175734</v>
      </c>
    </row>
    <row r="70" spans="1:14" s="36" customFormat="1" ht="10.5" customHeight="1">
      <c r="A70" s="38">
        <f t="shared" si="6"/>
        <v>0.0074</v>
      </c>
      <c r="B70" s="54"/>
      <c r="C70" s="53">
        <f>C69+1</f>
        <v>16</v>
      </c>
      <c r="D70" s="24">
        <f t="shared" si="10"/>
        <v>5.4708122139683715</v>
      </c>
      <c r="E70" s="24">
        <f t="shared" si="10"/>
        <v>4.603512758278034</v>
      </c>
      <c r="F70" s="24">
        <f t="shared" si="10"/>
        <v>4.373117902807129</v>
      </c>
      <c r="G70" s="24">
        <f t="shared" si="10"/>
        <v>4.30084548537119</v>
      </c>
      <c r="H70" s="24">
        <f t="shared" si="10"/>
        <v>4.222222771734324</v>
      </c>
      <c r="I70" s="24">
        <f t="shared" si="10"/>
        <v>4.202185315081385</v>
      </c>
      <c r="J70" s="24">
        <f t="shared" si="10"/>
        <v>4.123014464088509</v>
      </c>
      <c r="K70" s="24">
        <f t="shared" si="8"/>
        <v>4.028353366013765</v>
      </c>
      <c r="L70" s="24">
        <f t="shared" si="8"/>
        <v>3.873501789509893</v>
      </c>
      <c r="M70" s="24">
        <f t="shared" si="8"/>
        <v>3.39757008148825</v>
      </c>
      <c r="N70" s="24">
        <f t="shared" si="8"/>
        <v>2.6179105150205624</v>
      </c>
    </row>
    <row r="71" spans="1:14" s="36" customFormat="1" ht="10.5" customHeight="1">
      <c r="A71" s="38">
        <f t="shared" si="6"/>
        <v>0.0074</v>
      </c>
      <c r="B71" s="54"/>
      <c r="C71" s="53">
        <f t="shared" si="9"/>
        <v>17</v>
      </c>
      <c r="D71" s="24">
        <f t="shared" si="10"/>
        <v>5.47304266215321</v>
      </c>
      <c r="E71" s="24">
        <f t="shared" si="10"/>
        <v>4.605268351189615</v>
      </c>
      <c r="F71" s="24">
        <f t="shared" si="10"/>
        <v>4.374756664301218</v>
      </c>
      <c r="G71" s="24">
        <f t="shared" si="10"/>
        <v>4.302457163841816</v>
      </c>
      <c r="H71" s="24">
        <f t="shared" si="10"/>
        <v>4.2238049875015555</v>
      </c>
      <c r="I71" s="24">
        <f t="shared" si="10"/>
        <v>4.203760022106996</v>
      </c>
      <c r="J71" s="24">
        <f t="shared" si="10"/>
        <v>4.124559503004331</v>
      </c>
      <c r="K71" s="24">
        <f t="shared" si="8"/>
        <v>4.029862932077961</v>
      </c>
      <c r="L71" s="24">
        <f t="shared" si="8"/>
        <v>3.8749533272276073</v>
      </c>
      <c r="M71" s="24">
        <f t="shared" si="8"/>
        <v>3.3988432708114646</v>
      </c>
      <c r="N71" s="24">
        <f t="shared" si="8"/>
        <v>2.6188915384099003</v>
      </c>
    </row>
    <row r="72" spans="1:14" s="36" customFormat="1" ht="10.5" customHeight="1">
      <c r="A72" s="38">
        <f t="shared" si="6"/>
        <v>0.0074</v>
      </c>
      <c r="B72" s="54"/>
      <c r="C72" s="52">
        <f t="shared" si="9"/>
        <v>18</v>
      </c>
      <c r="D72" s="27">
        <f>100000*LVT/D$50*((1+D$51/100)^((DAYS360(D$45,$L$2)+$C72-1)/360)*((1+$A72)^(($C72-15)/30)))/100000</f>
        <v>5.475274019690977</v>
      </c>
      <c r="E72" s="27">
        <f t="shared" si="10"/>
        <v>4.607024613613075</v>
      </c>
      <c r="F72" s="27">
        <f t="shared" si="10"/>
        <v>4.376396039897029</v>
      </c>
      <c r="G72" s="27">
        <f t="shared" si="10"/>
        <v>4.3040694462651965</v>
      </c>
      <c r="H72" s="27">
        <f t="shared" si="10"/>
        <v>4.22538779618083</v>
      </c>
      <c r="I72" s="27">
        <f t="shared" si="10"/>
        <v>4.205335319230863</v>
      </c>
      <c r="J72" s="27">
        <f t="shared" si="10"/>
        <v>4.126105120900721</v>
      </c>
      <c r="K72" s="27">
        <f t="shared" si="8"/>
        <v>4.031373063829796</v>
      </c>
      <c r="L72" s="27">
        <f t="shared" si="8"/>
        <v>3.8764054088876914</v>
      </c>
      <c r="M72" s="27">
        <f t="shared" si="8"/>
        <v>3.400116937243617</v>
      </c>
      <c r="N72" s="27">
        <f t="shared" si="8"/>
        <v>2.6198729294232974</v>
      </c>
    </row>
    <row r="73" spans="1:14" s="36" customFormat="1" ht="10.5" customHeight="1">
      <c r="A73" s="38">
        <f t="shared" si="6"/>
        <v>0.0074</v>
      </c>
      <c r="B73" s="54"/>
      <c r="C73" s="53">
        <f t="shared" si="9"/>
        <v>19</v>
      </c>
      <c r="D73" s="24">
        <f t="shared" si="10"/>
        <v>5.477506286952416</v>
      </c>
      <c r="E73" s="24">
        <f t="shared" si="10"/>
        <v>4.608781545803737</v>
      </c>
      <c r="F73" s="24">
        <f t="shared" si="10"/>
        <v>4.378036029824687</v>
      </c>
      <c r="G73" s="24">
        <f t="shared" si="10"/>
        <v>4.30568233286766</v>
      </c>
      <c r="H73" s="24">
        <f t="shared" si="10"/>
        <v>4.226971197994335</v>
      </c>
      <c r="I73" s="24">
        <f t="shared" si="10"/>
        <v>4.206911206674113</v>
      </c>
      <c r="J73" s="24">
        <f t="shared" si="10"/>
        <v>4.127651317994643</v>
      </c>
      <c r="K73" s="24">
        <f t="shared" si="8"/>
        <v>4.032883761481252</v>
      </c>
      <c r="L73" s="24">
        <f t="shared" si="8"/>
        <v>3.8778580346939804</v>
      </c>
      <c r="M73" s="24">
        <f t="shared" si="8"/>
        <v>3.401391080963496</v>
      </c>
      <c r="N73" s="24">
        <f t="shared" si="8"/>
        <v>2.620854688198516</v>
      </c>
    </row>
    <row r="74" spans="1:14" s="36" customFormat="1" ht="10.5" customHeight="1">
      <c r="A74" s="38">
        <f t="shared" si="6"/>
        <v>0.0074</v>
      </c>
      <c r="B74" s="54"/>
      <c r="C74" s="53">
        <f t="shared" si="9"/>
        <v>20</v>
      </c>
      <c r="D74" s="24">
        <f t="shared" si="10"/>
        <v>5.479739464308418</v>
      </c>
      <c r="E74" s="24">
        <f t="shared" si="10"/>
        <v>4.610539148017025</v>
      </c>
      <c r="F74" s="24">
        <f t="shared" si="10"/>
        <v>4.379676634314406</v>
      </c>
      <c r="G74" s="24">
        <f t="shared" si="10"/>
        <v>4.3072958238756085</v>
      </c>
      <c r="H74" s="24">
        <f t="shared" si="10"/>
        <v>4.228555193164338</v>
      </c>
      <c r="I74" s="24">
        <f t="shared" si="10"/>
        <v>4.208487684657962</v>
      </c>
      <c r="J74" s="24">
        <f t="shared" si="10"/>
        <v>4.129198094503142</v>
      </c>
      <c r="K74" s="24">
        <f t="shared" si="8"/>
        <v>4.034395025244392</v>
      </c>
      <c r="L74" s="24">
        <f t="shared" si="8"/>
        <v>3.879311204850386</v>
      </c>
      <c r="M74" s="24">
        <f t="shared" si="8"/>
        <v>3.4026657021499607</v>
      </c>
      <c r="N74" s="24">
        <f t="shared" si="8"/>
        <v>2.621836814873369</v>
      </c>
    </row>
    <row r="75" spans="1:14" s="36" customFormat="1" ht="10.5" customHeight="1">
      <c r="A75" s="38">
        <f t="shared" si="6"/>
        <v>0.0074</v>
      </c>
      <c r="B75" s="54"/>
      <c r="C75" s="52">
        <f t="shared" si="9"/>
        <v>21</v>
      </c>
      <c r="D75" s="27">
        <f aca="true" t="shared" si="11" ref="D75:J82">100000*LVT/D$50*((1+D$51/100)^((DAYS360(D$45,$L$2)+$C75-1)/360)*((1+$A75)^(($C75-15)/30)))/100000</f>
        <v>5.48197355213003</v>
      </c>
      <c r="E75" s="27">
        <f t="shared" si="11"/>
        <v>4.612297420508455</v>
      </c>
      <c r="F75" s="27">
        <f t="shared" si="11"/>
        <v>4.381317853596481</v>
      </c>
      <c r="G75" s="27">
        <f t="shared" si="11"/>
        <v>4.308909919515537</v>
      </c>
      <c r="H75" s="27">
        <f t="shared" si="11"/>
        <v>4.230139781913189</v>
      </c>
      <c r="I75" s="27">
        <f t="shared" si="11"/>
        <v>4.210064753403705</v>
      </c>
      <c r="J75" s="27">
        <f t="shared" si="11"/>
        <v>4.130745450643344</v>
      </c>
      <c r="K75" s="27">
        <f t="shared" si="8"/>
        <v>4.035906855331359</v>
      </c>
      <c r="L75" s="27">
        <f t="shared" si="8"/>
        <v>3.8807649195608933</v>
      </c>
      <c r="M75" s="27">
        <f t="shared" si="8"/>
        <v>3.40394080098193</v>
      </c>
      <c r="N75" s="27">
        <f t="shared" si="8"/>
        <v>2.6228193095857204</v>
      </c>
    </row>
    <row r="76" spans="1:14" s="36" customFormat="1" ht="10.5" customHeight="1">
      <c r="A76" s="38">
        <f t="shared" si="6"/>
        <v>0.0074</v>
      </c>
      <c r="B76" s="54"/>
      <c r="C76" s="53">
        <f t="shared" si="9"/>
        <v>22</v>
      </c>
      <c r="D76" s="24">
        <f t="shared" si="11"/>
        <v>5.48420855078845</v>
      </c>
      <c r="E76" s="24">
        <f t="shared" si="11"/>
        <v>4.6140563635336465</v>
      </c>
      <c r="F76" s="24">
        <f t="shared" si="11"/>
        <v>4.382959687901299</v>
      </c>
      <c r="G76" s="24">
        <f t="shared" si="11"/>
        <v>4.310524620014024</v>
      </c>
      <c r="H76" s="24">
        <f t="shared" si="11"/>
        <v>4.231724964463324</v>
      </c>
      <c r="I76" s="24">
        <f t="shared" si="11"/>
        <v>4.211642413132721</v>
      </c>
      <c r="J76" s="24">
        <f t="shared" si="11"/>
        <v>4.132293386632458</v>
      </c>
      <c r="K76" s="24">
        <f t="shared" si="8"/>
        <v>4.037419251954373</v>
      </c>
      <c r="L76" s="24">
        <f t="shared" si="8"/>
        <v>3.882219179029568</v>
      </c>
      <c r="M76" s="24">
        <f t="shared" si="8"/>
        <v>3.4052163776384003</v>
      </c>
      <c r="N76" s="24">
        <f t="shared" si="8"/>
        <v>2.623802172473488</v>
      </c>
    </row>
    <row r="77" spans="1:14" s="36" customFormat="1" ht="10.5" customHeight="1">
      <c r="A77" s="38">
        <f t="shared" si="6"/>
        <v>0.0074</v>
      </c>
      <c r="B77" s="54"/>
      <c r="C77" s="53">
        <f t="shared" si="9"/>
        <v>23</v>
      </c>
      <c r="D77" s="24">
        <f t="shared" si="11"/>
        <v>5.486444460655024</v>
      </c>
      <c r="E77" s="24">
        <f t="shared" si="11"/>
        <v>4.615815977348314</v>
      </c>
      <c r="F77" s="24">
        <f t="shared" si="11"/>
        <v>4.384602137459328</v>
      </c>
      <c r="G77" s="24">
        <f t="shared" si="11"/>
        <v>4.312139925597728</v>
      </c>
      <c r="H77" s="24">
        <f t="shared" si="11"/>
        <v>4.233310741037261</v>
      </c>
      <c r="I77" s="24">
        <f t="shared" si="11"/>
        <v>4.213220664066474</v>
      </c>
      <c r="J77" s="24">
        <f t="shared" si="11"/>
        <v>4.133841902687776</v>
      </c>
      <c r="K77" s="24">
        <f t="shared" si="8"/>
        <v>4.038932215325735</v>
      </c>
      <c r="L77" s="24">
        <f t="shared" si="8"/>
        <v>3.8836739834605503</v>
      </c>
      <c r="M77" s="24">
        <f t="shared" si="8"/>
        <v>3.406492432298425</v>
      </c>
      <c r="N77" s="24">
        <f t="shared" si="8"/>
        <v>2.62478540367464</v>
      </c>
    </row>
    <row r="78" spans="1:14" s="36" customFormat="1" ht="10.5" customHeight="1">
      <c r="A78" s="38">
        <f t="shared" si="6"/>
        <v>0.0074</v>
      </c>
      <c r="B78" s="54"/>
      <c r="C78" s="52">
        <f t="shared" si="9"/>
        <v>24</v>
      </c>
      <c r="D78" s="27">
        <f t="shared" si="11"/>
        <v>5.488681282101251</v>
      </c>
      <c r="E78" s="27">
        <f t="shared" si="11"/>
        <v>4.6175762622082654</v>
      </c>
      <c r="F78" s="27">
        <f t="shared" si="11"/>
        <v>4.386245202501127</v>
      </c>
      <c r="G78" s="27">
        <f t="shared" si="11"/>
        <v>4.313755836493397</v>
      </c>
      <c r="H78" s="27">
        <f t="shared" si="11"/>
        <v>4.234897111857602</v>
      </c>
      <c r="I78" s="27">
        <f t="shared" si="11"/>
        <v>4.214799506426506</v>
      </c>
      <c r="J78" s="27">
        <f t="shared" si="11"/>
        <v>4.135390999026666</v>
      </c>
      <c r="K78" s="27">
        <f t="shared" si="8"/>
        <v>4.040445745657826</v>
      </c>
      <c r="L78" s="27">
        <f t="shared" si="8"/>
        <v>3.8851293330580545</v>
      </c>
      <c r="M78" s="27">
        <f t="shared" si="8"/>
        <v>3.40776896514113</v>
      </c>
      <c r="N78" s="27">
        <f t="shared" si="8"/>
        <v>2.6257690033271968</v>
      </c>
    </row>
    <row r="79" spans="1:14" s="36" customFormat="1" ht="10.5" customHeight="1">
      <c r="A79" s="38">
        <f t="shared" si="6"/>
        <v>0.0074</v>
      </c>
      <c r="B79" s="54"/>
      <c r="C79" s="53">
        <f t="shared" si="9"/>
        <v>25</v>
      </c>
      <c r="D79" s="24">
        <f t="shared" si="11"/>
        <v>5.490919015498784</v>
      </c>
      <c r="E79" s="24">
        <f t="shared" si="11"/>
        <v>4.619337218369416</v>
      </c>
      <c r="F79" s="24">
        <f t="shared" si="11"/>
        <v>4.3878888832573395</v>
      </c>
      <c r="G79" s="24">
        <f t="shared" si="11"/>
        <v>4.315372352927865</v>
      </c>
      <c r="H79" s="24">
        <f t="shared" si="11"/>
        <v>4.236484077147033</v>
      </c>
      <c r="I79" s="24">
        <f t="shared" si="11"/>
        <v>4.21637894043445</v>
      </c>
      <c r="J79" s="24">
        <f t="shared" si="11"/>
        <v>4.136940675866585</v>
      </c>
      <c r="K79" s="24">
        <f t="shared" si="8"/>
        <v>4.041959843163108</v>
      </c>
      <c r="L79" s="24">
        <f t="shared" si="8"/>
        <v>3.8865852280263753</v>
      </c>
      <c r="M79" s="24">
        <f t="shared" si="8"/>
        <v>3.4090459763457077</v>
      </c>
      <c r="N79" s="24">
        <f t="shared" si="8"/>
        <v>2.6267529715692293</v>
      </c>
    </row>
    <row r="80" spans="1:14" s="36" customFormat="1" ht="10.5" customHeight="1">
      <c r="A80" s="38">
        <f t="shared" si="6"/>
        <v>0.0074</v>
      </c>
      <c r="B80" s="54"/>
      <c r="C80" s="53">
        <f t="shared" si="9"/>
        <v>26</v>
      </c>
      <c r="D80" s="24">
        <f t="shared" si="11"/>
        <v>5.493157661219421</v>
      </c>
      <c r="E80" s="24">
        <f t="shared" si="11"/>
        <v>4.6210988460877696</v>
      </c>
      <c r="F80" s="24">
        <f t="shared" si="11"/>
        <v>4.389533179958694</v>
      </c>
      <c r="G80" s="24">
        <f t="shared" si="11"/>
        <v>4.316989475128044</v>
      </c>
      <c r="H80" s="24">
        <f t="shared" si="11"/>
        <v>4.2380716371283205</v>
      </c>
      <c r="I80" s="24">
        <f t="shared" si="11"/>
        <v>4.217958966312012</v>
      </c>
      <c r="J80" s="24">
        <f t="shared" si="11"/>
        <v>4.138490933425062</v>
      </c>
      <c r="K80" s="24">
        <f t="shared" si="8"/>
        <v>4.043474508054118</v>
      </c>
      <c r="L80" s="24">
        <f t="shared" si="8"/>
        <v>3.888041668569882</v>
      </c>
      <c r="M80" s="24">
        <f t="shared" si="8"/>
        <v>3.4103234660914175</v>
      </c>
      <c r="N80" s="24">
        <f t="shared" si="8"/>
        <v>2.6277373085388605</v>
      </c>
    </row>
    <row r="81" spans="1:14" s="36" customFormat="1" ht="10.5" customHeight="1">
      <c r="A81" s="38">
        <f t="shared" si="6"/>
        <v>0.0074</v>
      </c>
      <c r="B81" s="54"/>
      <c r="C81" s="52">
        <f t="shared" si="9"/>
        <v>27</v>
      </c>
      <c r="D81" s="27">
        <f t="shared" si="11"/>
        <v>5.495397219635121</v>
      </c>
      <c r="E81" s="27">
        <f t="shared" si="11"/>
        <v>4.622861145619431</v>
      </c>
      <c r="F81" s="27">
        <f t="shared" si="11"/>
        <v>4.391178092836008</v>
      </c>
      <c r="G81" s="27">
        <f t="shared" si="11"/>
        <v>4.31860720332094</v>
      </c>
      <c r="H81" s="27">
        <f t="shared" si="11"/>
        <v>4.239659792024318</v>
      </c>
      <c r="I81" s="27">
        <f t="shared" si="11"/>
        <v>4.219539584280992</v>
      </c>
      <c r="J81" s="27">
        <f t="shared" si="11"/>
        <v>4.140041771919717</v>
      </c>
      <c r="K81" s="27">
        <f t="shared" si="8"/>
        <v>4.0449897405434765</v>
      </c>
      <c r="L81" s="27">
        <f t="shared" si="8"/>
        <v>3.8894986548930213</v>
      </c>
      <c r="M81" s="27">
        <f t="shared" si="8"/>
        <v>3.4116014345575847</v>
      </c>
      <c r="N81" s="27">
        <f t="shared" si="8"/>
        <v>2.6287220143742673</v>
      </c>
    </row>
    <row r="82" spans="1:14" s="36" customFormat="1" ht="10.5" customHeight="1">
      <c r="A82" s="38">
        <f t="shared" si="6"/>
        <v>0.0074</v>
      </c>
      <c r="B82" s="54"/>
      <c r="C82" s="53">
        <f t="shared" si="9"/>
        <v>28</v>
      </c>
      <c r="D82" s="24">
        <f t="shared" si="11"/>
        <v>5.497637691117985</v>
      </c>
      <c r="E82" s="24">
        <f t="shared" si="11"/>
        <v>4.624624117220604</v>
      </c>
      <c r="F82" s="24">
        <f t="shared" si="11"/>
        <v>4.3928236221201855</v>
      </c>
      <c r="G82" s="24">
        <f t="shared" si="11"/>
        <v>4.320225537733637</v>
      </c>
      <c r="H82" s="24">
        <f t="shared" si="11"/>
        <v>4.24124854205796</v>
      </c>
      <c r="I82" s="24">
        <f t="shared" si="11"/>
        <v>4.221120794563262</v>
      </c>
      <c r="J82" s="24">
        <f t="shared" si="11"/>
        <v>4.141593191568243</v>
      </c>
      <c r="K82" s="24">
        <f t="shared" si="8"/>
        <v>4.046505540843882</v>
      </c>
      <c r="L82" s="24">
        <f t="shared" si="8"/>
        <v>3.8909561872003158</v>
      </c>
      <c r="M82" s="24">
        <f t="shared" si="8"/>
        <v>3.412879881923603</v>
      </c>
      <c r="N82" s="24">
        <f t="shared" si="8"/>
        <v>2.6297070892136754</v>
      </c>
    </row>
    <row r="83" spans="2:13" s="32" customFormat="1" ht="10.5" customHeight="1">
      <c r="B83" s="51"/>
      <c r="C83" s="53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s="32" customFormat="1" ht="10.5" customHeight="1">
      <c r="B84" s="51"/>
      <c r="C84" s="53"/>
      <c r="D84" s="49"/>
      <c r="E84" s="49"/>
      <c r="F84" s="49"/>
      <c r="G84" s="49"/>
      <c r="H84" s="49"/>
      <c r="I84" s="49"/>
      <c r="J84" s="49"/>
      <c r="K84" s="49"/>
      <c r="L84" s="49"/>
      <c r="M84" s="49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50345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2009-12-08T13:51:38Z</dcterms:created>
  <dcterms:modified xsi:type="dcterms:W3CDTF">2010-01-27T13:16:26Z</dcterms:modified>
  <cp:category/>
  <cp:version/>
  <cp:contentType/>
  <cp:contentStatus/>
</cp:coreProperties>
</file>