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erð maí 2009" sheetId="1" r:id="rId1"/>
  </sheets>
  <externalReferences>
    <externalReference r:id="rId4"/>
  </externalReferences>
  <definedNames>
    <definedName name="Dags_visit_naest">'Verð maí 2009'!$A$14</definedName>
    <definedName name="LVT">'Verð maí 2009'!$C$9</definedName>
    <definedName name="NVT">'Verð maí 2009'!$C$10</definedName>
    <definedName name="NvtNæstaMánaðar">'[1]Forsendur'!$D$4</definedName>
    <definedName name="NvtÞessaMánaðar">'[1]Forsendur'!$C$4</definedName>
    <definedName name="_xlnm.Print_Area" localSheetId="0">'Verð maí 2009'!$B$7:$N$44,'Verð maí 2009'!$B$46:$N$82</definedName>
    <definedName name="_xlnm.Print_Titles" localSheetId="0">'Verð maí 2009'!$1:$5</definedName>
    <definedName name="Verdb_raun">'Verð maí 2009'!$C$14</definedName>
    <definedName name="verdbspa">'Verð maí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<sst xmlns="http://schemas.openxmlformats.org/spreadsheetml/2006/main" count="39" uniqueCount="33">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</sst>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05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maí 2009"/>
    </sheetNames>
    <sheetDataSet>
      <sheetData sheetId="0">
        <row r="2">
          <cell r="C2">
            <v>39934</v>
          </cell>
        </row>
        <row r="3">
          <cell r="C3">
            <v>6605</v>
          </cell>
          <cell r="D3">
            <v>6634</v>
          </cell>
        </row>
        <row r="4">
          <cell r="C4">
            <v>334.5</v>
          </cell>
          <cell r="D4">
            <v>336</v>
          </cell>
        </row>
        <row r="5">
          <cell r="D5">
            <v>39896</v>
          </cell>
        </row>
        <row r="6">
          <cell r="D6">
            <v>0.05516</v>
          </cell>
        </row>
        <row r="7">
          <cell r="C7">
            <v>0.0045</v>
          </cell>
        </row>
        <row r="8">
          <cell r="D8">
            <v>39959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E91" sqref="E91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39934</v>
      </c>
      <c r="I1" s="3">
        <f>'[1]Forsendur'!$C$2</f>
        <v>39934</v>
      </c>
    </row>
    <row r="2" spans="11:12" ht="15" customHeight="1" thickBot="1">
      <c r="K2" s="4" t="s">
        <v>1</v>
      </c>
      <c r="L2" s="5">
        <f>'[1]Forsendur'!C2</f>
        <v>39934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6605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334.5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0.0045</v>
      </c>
      <c r="D13" s="17"/>
      <c r="N13" s="18"/>
    </row>
    <row r="14" spans="1:14" ht="10.5" customHeight="1">
      <c r="A14" s="19">
        <f>IF(DAY('[1]Forsendur'!D5)&lt;1,32,DAY('[1]Forsendur'!D5))</f>
        <v>24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0.0045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0.0045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7.265233755902244</v>
      </c>
      <c r="E16" s="24">
        <f t="shared" si="0"/>
        <v>6.414307751415505</v>
      </c>
      <c r="F16" s="24">
        <f t="shared" si="0"/>
        <v>6.5778724572913205</v>
      </c>
      <c r="G16" s="24">
        <f t="shared" si="0"/>
        <v>6.446283450933879</v>
      </c>
      <c r="H16" s="24">
        <f t="shared" si="0"/>
        <v>6.114288568760653</v>
      </c>
      <c r="I16" s="24">
        <f t="shared" si="0"/>
        <v>5.735949048349837</v>
      </c>
      <c r="J16" s="24">
        <f t="shared" si="0"/>
        <v>5.649460282258094</v>
      </c>
      <c r="K16" s="24">
        <f t="shared" si="0"/>
        <v>5.560800131205304</v>
      </c>
      <c r="L16" s="24">
        <f t="shared" si="0"/>
        <v>5.396497249899313</v>
      </c>
      <c r="M16" s="24">
        <f t="shared" si="0"/>
        <v>5.2845223524186435</v>
      </c>
      <c r="N16" s="24">
        <f aca="true" t="shared" si="1" ref="N16:N43">100000*LVT/N$11*((1+N$12/100)^((DAYS360(N$6,$L$2)+$C55-1)/360)*((1+$A55)^(($C55-15)/30)))/100000</f>
        <v>5.121208404761582</v>
      </c>
    </row>
    <row r="17" spans="1:14" ht="10.5" customHeight="1">
      <c r="A17" s="21">
        <f aca="true" t="shared" si="2" ref="A17:A43">IF(Dags_visit_naest&gt;C17,verdbspa,Verdb_raun)</f>
        <v>0.0045</v>
      </c>
      <c r="B17" s="25"/>
      <c r="C17" s="23">
        <f aca="true" t="shared" si="3" ref="C17:C43">C16+1</f>
        <v>2</v>
      </c>
      <c r="D17" s="24">
        <f t="shared" si="0"/>
        <v>7.267449717530321</v>
      </c>
      <c r="E17" s="24">
        <f t="shared" si="0"/>
        <v>6.416264172960272</v>
      </c>
      <c r="F17" s="24">
        <f t="shared" si="0"/>
        <v>6.579921925769992</v>
      </c>
      <c r="G17" s="24">
        <f t="shared" si="0"/>
        <v>6.44829192021069</v>
      </c>
      <c r="H17" s="24">
        <f t="shared" si="0"/>
        <v>6.11619359835381</v>
      </c>
      <c r="I17" s="24">
        <f t="shared" si="0"/>
        <v>5.737736198655073</v>
      </c>
      <c r="J17" s="24">
        <f t="shared" si="0"/>
        <v>5.651220485248523</v>
      </c>
      <c r="K17" s="24">
        <f t="shared" si="0"/>
        <v>5.562532710342265</v>
      </c>
      <c r="L17" s="24">
        <f t="shared" si="0"/>
        <v>5.398178637168632</v>
      </c>
      <c r="M17" s="24">
        <f t="shared" si="0"/>
        <v>5.286168851656266</v>
      </c>
      <c r="N17" s="24">
        <f t="shared" si="1"/>
        <v>5.122804020253735</v>
      </c>
    </row>
    <row r="18" spans="1:14" ht="10.5" customHeight="1">
      <c r="A18" s="21">
        <f t="shared" si="2"/>
        <v>0.0045</v>
      </c>
      <c r="B18" s="25"/>
      <c r="C18" s="26">
        <f t="shared" si="3"/>
        <v>3</v>
      </c>
      <c r="D18" s="27">
        <f t="shared" si="0"/>
        <v>7.269666355046624</v>
      </c>
      <c r="E18" s="27">
        <f t="shared" si="0"/>
        <v>6.418221191231202</v>
      </c>
      <c r="F18" s="27">
        <f t="shared" si="0"/>
        <v>6.581972032801791</v>
      </c>
      <c r="G18" s="27">
        <f t="shared" si="0"/>
        <v>6.450301015266509</v>
      </c>
      <c r="H18" s="27">
        <f t="shared" si="0"/>
        <v>6.1180992214972605</v>
      </c>
      <c r="I18" s="27">
        <f t="shared" si="0"/>
        <v>5.739523905782935</v>
      </c>
      <c r="J18" s="27">
        <f t="shared" si="0"/>
        <v>5.652981236665601</v>
      </c>
      <c r="K18" s="27">
        <f t="shared" si="0"/>
        <v>5.564265829299107</v>
      </c>
      <c r="L18" s="27">
        <f t="shared" si="0"/>
        <v>5.399860548307977</v>
      </c>
      <c r="M18" s="27">
        <f t="shared" si="0"/>
        <v>5.287815863893847</v>
      </c>
      <c r="N18" s="27">
        <f t="shared" si="1"/>
        <v>5.124400132891992</v>
      </c>
    </row>
    <row r="19" spans="1:14" ht="10.5" customHeight="1">
      <c r="A19" s="21">
        <f t="shared" si="2"/>
        <v>0.0045</v>
      </c>
      <c r="B19" s="25"/>
      <c r="C19" s="23">
        <f t="shared" si="3"/>
        <v>4</v>
      </c>
      <c r="D19" s="24">
        <f t="shared" si="0"/>
        <v>7.271883668657299</v>
      </c>
      <c r="E19" s="24">
        <f t="shared" si="0"/>
        <v>6.4201788064103065</v>
      </c>
      <c r="F19" s="24">
        <f t="shared" si="0"/>
        <v>6.584022778585677</v>
      </c>
      <c r="G19" s="24">
        <f t="shared" si="0"/>
        <v>6.452310736296302</v>
      </c>
      <c r="H19" s="24">
        <f t="shared" si="0"/>
        <v>6.120005438375932</v>
      </c>
      <c r="I19" s="24">
        <f t="shared" si="0"/>
        <v>5.741312169906914</v>
      </c>
      <c r="J19" s="24">
        <f t="shared" si="0"/>
        <v>5.6547425366802</v>
      </c>
      <c r="K19" s="24">
        <f t="shared" si="0"/>
        <v>5.565999488244021</v>
      </c>
      <c r="L19" s="24">
        <f t="shared" si="0"/>
        <v>5.40154298348057</v>
      </c>
      <c r="M19" s="24">
        <f t="shared" si="0"/>
        <v>5.289463389291219</v>
      </c>
      <c r="N19" s="24">
        <f t="shared" si="1"/>
        <v>5.125996742831244</v>
      </c>
    </row>
    <row r="20" spans="1:14" ht="10.5" customHeight="1">
      <c r="A20" s="21">
        <f t="shared" si="2"/>
        <v>0.0045</v>
      </c>
      <c r="B20" s="25"/>
      <c r="C20" s="23">
        <f t="shared" si="3"/>
        <v>5</v>
      </c>
      <c r="D20" s="24">
        <f t="shared" si="0"/>
        <v>7.274101658568566</v>
      </c>
      <c r="E20" s="24">
        <f t="shared" si="0"/>
        <v>6.42213701867964</v>
      </c>
      <c r="F20" s="24">
        <f t="shared" si="0"/>
        <v>6.586074163320658</v>
      </c>
      <c r="G20" s="24">
        <f t="shared" si="0"/>
        <v>6.454321083495108</v>
      </c>
      <c r="H20" s="24">
        <f t="shared" si="0"/>
        <v>6.121912249174815</v>
      </c>
      <c r="I20" s="24">
        <f t="shared" si="0"/>
        <v>5.743100991200548</v>
      </c>
      <c r="J20" s="24">
        <f t="shared" si="0"/>
        <v>5.656504385463249</v>
      </c>
      <c r="K20" s="24">
        <f t="shared" si="0"/>
        <v>5.567733687345253</v>
      </c>
      <c r="L20" s="24">
        <f t="shared" si="0"/>
        <v>5.403225942849682</v>
      </c>
      <c r="M20" s="24">
        <f t="shared" si="0"/>
        <v>5.29111142800827</v>
      </c>
      <c r="N20" s="24">
        <f t="shared" si="1"/>
        <v>5.127593850226442</v>
      </c>
    </row>
    <row r="21" spans="1:14" s="32" customFormat="1" ht="10.5" customHeight="1">
      <c r="A21" s="28">
        <f t="shared" si="2"/>
        <v>0.0045</v>
      </c>
      <c r="B21" s="29"/>
      <c r="C21" s="30">
        <f t="shared" si="3"/>
        <v>6</v>
      </c>
      <c r="D21" s="31">
        <f t="shared" si="0"/>
        <v>7.276320324986702</v>
      </c>
      <c r="E21" s="31">
        <f t="shared" si="0"/>
        <v>6.424095828221328</v>
      </c>
      <c r="F21" s="31">
        <f t="shared" si="0"/>
        <v>6.588126187205823</v>
      </c>
      <c r="G21" s="31">
        <f t="shared" si="0"/>
        <v>6.456332057058023</v>
      </c>
      <c r="H21" s="31">
        <f t="shared" si="0"/>
        <v>6.12381965407896</v>
      </c>
      <c r="I21" s="31">
        <f t="shared" si="0"/>
        <v>5.744890369837442</v>
      </c>
      <c r="J21" s="31">
        <f t="shared" si="0"/>
        <v>5.6582667831857245</v>
      </c>
      <c r="K21" s="31">
        <f t="shared" si="0"/>
        <v>5.569468426771099</v>
      </c>
      <c r="L21" s="31">
        <f t="shared" si="0"/>
        <v>5.404909426578638</v>
      </c>
      <c r="M21" s="31">
        <f t="shared" si="0"/>
        <v>5.292759980204931</v>
      </c>
      <c r="N21" s="31">
        <f t="shared" si="1"/>
        <v>5.129191455232572</v>
      </c>
    </row>
    <row r="22" spans="1:14" ht="10.5" customHeight="1">
      <c r="A22" s="21">
        <f t="shared" si="2"/>
        <v>0.0045</v>
      </c>
      <c r="B22" s="25"/>
      <c r="C22" s="23">
        <f t="shared" si="3"/>
        <v>7</v>
      </c>
      <c r="D22" s="24">
        <f t="shared" si="0"/>
        <v>7.278539668118048</v>
      </c>
      <c r="E22" s="24">
        <f t="shared" si="0"/>
        <v>6.42605523521754</v>
      </c>
      <c r="F22" s="24">
        <f t="shared" si="0"/>
        <v>6.590178850440303</v>
      </c>
      <c r="G22" s="24">
        <f t="shared" si="0"/>
        <v>6.458343657180203</v>
      </c>
      <c r="H22" s="24">
        <f t="shared" si="0"/>
        <v>6.1257276532734695</v>
      </c>
      <c r="I22" s="24">
        <f t="shared" si="0"/>
        <v>5.7466803059912435</v>
      </c>
      <c r="J22" s="24">
        <f t="shared" si="0"/>
        <v>5.660029730018662</v>
      </c>
      <c r="K22" s="24">
        <f t="shared" si="0"/>
        <v>5.571203706689908</v>
      </c>
      <c r="L22" s="24">
        <f t="shared" si="0"/>
        <v>5.406593434830816</v>
      </c>
      <c r="M22" s="24">
        <f t="shared" si="0"/>
        <v>5.294409046041194</v>
      </c>
      <c r="N22" s="24">
        <f t="shared" si="1"/>
        <v>5.13078955800468</v>
      </c>
    </row>
    <row r="23" spans="1:14" ht="10.5" customHeight="1">
      <c r="A23" s="21">
        <f t="shared" si="2"/>
        <v>0.0045</v>
      </c>
      <c r="B23" s="25"/>
      <c r="C23" s="23">
        <f t="shared" si="3"/>
        <v>8</v>
      </c>
      <c r="D23" s="24">
        <f t="shared" si="0"/>
        <v>7.2807596881690015</v>
      </c>
      <c r="E23" s="24">
        <f t="shared" si="0"/>
        <v>6.428015239850504</v>
      </c>
      <c r="F23" s="24">
        <f t="shared" si="0"/>
        <v>6.592232153223302</v>
      </c>
      <c r="G23" s="24">
        <f t="shared" si="0"/>
        <v>6.460355884056864</v>
      </c>
      <c r="H23" s="24">
        <f t="shared" si="0"/>
        <v>6.1276362469435055</v>
      </c>
      <c r="I23" s="24">
        <f t="shared" si="0"/>
        <v>5.748470799835658</v>
      </c>
      <c r="J23" s="24">
        <f t="shared" si="0"/>
        <v>5.661793226133147</v>
      </c>
      <c r="K23" s="24">
        <f t="shared" si="0"/>
        <v>5.572939527270079</v>
      </c>
      <c r="L23" s="24">
        <f t="shared" si="0"/>
        <v>5.408277967769636</v>
      </c>
      <c r="M23" s="24">
        <f t="shared" si="0"/>
        <v>5.296058625677085</v>
      </c>
      <c r="N23" s="24">
        <f t="shared" si="1"/>
        <v>5.132388158697851</v>
      </c>
    </row>
    <row r="24" spans="1:14" s="33" customFormat="1" ht="10.5" customHeight="1">
      <c r="A24" s="21">
        <f t="shared" si="2"/>
        <v>0.0045</v>
      </c>
      <c r="B24" s="25"/>
      <c r="C24" s="30">
        <f t="shared" si="3"/>
        <v>9</v>
      </c>
      <c r="D24" s="27">
        <f t="shared" si="0"/>
        <v>7.282980385346038</v>
      </c>
      <c r="E24" s="27">
        <f t="shared" si="0"/>
        <v>6.42997584230251</v>
      </c>
      <c r="F24" s="27">
        <f t="shared" si="0"/>
        <v>6.594286095754086</v>
      </c>
      <c r="G24" s="27">
        <f t="shared" si="0"/>
        <v>6.462368737883285</v>
      </c>
      <c r="H24" s="27">
        <f t="shared" si="0"/>
        <v>6.129545435274296</v>
      </c>
      <c r="I24" s="27">
        <f t="shared" si="0"/>
        <v>5.750261851544446</v>
      </c>
      <c r="J24" s="27">
        <f t="shared" si="0"/>
        <v>5.663557271700319</v>
      </c>
      <c r="K24" s="27">
        <f t="shared" si="0"/>
        <v>5.574675888680068</v>
      </c>
      <c r="L24" s="27">
        <f t="shared" si="0"/>
        <v>5.4099630255585796</v>
      </c>
      <c r="M24" s="27">
        <f t="shared" si="0"/>
        <v>5.297708719272695</v>
      </c>
      <c r="N24" s="27">
        <f t="shared" si="1"/>
        <v>5.133987257467225</v>
      </c>
    </row>
    <row r="25" spans="1:14" s="32" customFormat="1" ht="10.5" customHeight="1">
      <c r="A25" s="21">
        <f t="shared" si="2"/>
        <v>0.0045</v>
      </c>
      <c r="B25" s="25"/>
      <c r="C25" s="34">
        <f t="shared" si="3"/>
        <v>10</v>
      </c>
      <c r="D25" s="24">
        <f t="shared" si="0"/>
        <v>7.285201759855682</v>
      </c>
      <c r="E25" s="24">
        <f t="shared" si="0"/>
        <v>6.431937042755892</v>
      </c>
      <c r="F25" s="24">
        <f t="shared" si="0"/>
        <v>6.596340678231981</v>
      </c>
      <c r="G25" s="24">
        <f t="shared" si="0"/>
        <v>6.464382218854802</v>
      </c>
      <c r="H25" s="24">
        <f t="shared" si="0"/>
        <v>6.131455218451108</v>
      </c>
      <c r="I25" s="24">
        <f t="shared" si="0"/>
        <v>5.7520534612914185</v>
      </c>
      <c r="J25" s="24">
        <f t="shared" si="0"/>
        <v>5.66532186689137</v>
      </c>
      <c r="K25" s="24">
        <f t="shared" si="0"/>
        <v>5.576412791088382</v>
      </c>
      <c r="L25" s="24">
        <f t="shared" si="0"/>
        <v>5.411648608361171</v>
      </c>
      <c r="M25" s="24">
        <f t="shared" si="0"/>
        <v>5.299359326988156</v>
      </c>
      <c r="N25" s="24">
        <f t="shared" si="1"/>
        <v>5.135586854467985</v>
      </c>
    </row>
    <row r="26" spans="1:14" s="36" customFormat="1" ht="10.5" customHeight="1">
      <c r="A26" s="21">
        <f t="shared" si="2"/>
        <v>0.0045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7.287423811904526</v>
      </c>
      <c r="E26" s="24">
        <f t="shared" si="4"/>
        <v>6.43389884139305</v>
      </c>
      <c r="F26" s="24">
        <f t="shared" si="4"/>
        <v>6.598395900856375</v>
      </c>
      <c r="G26" s="24">
        <f t="shared" si="4"/>
        <v>6.46639632716682</v>
      </c>
      <c r="H26" s="24">
        <f t="shared" si="4"/>
        <v>6.133365596659289</v>
      </c>
      <c r="I26" s="24">
        <f t="shared" si="4"/>
        <v>5.75384562925045</v>
      </c>
      <c r="J26" s="24">
        <f t="shared" si="4"/>
        <v>5.66708701187755</v>
      </c>
      <c r="K26" s="24">
        <f t="shared" si="4"/>
        <v>5.578150234663578</v>
      </c>
      <c r="L26" s="24">
        <f t="shared" si="4"/>
        <v>5.41333471634099</v>
      </c>
      <c r="M26" s="24">
        <f t="shared" si="4"/>
        <v>5.301010448983653</v>
      </c>
      <c r="N26" s="24">
        <f t="shared" si="1"/>
        <v>5.137186949855369</v>
      </c>
    </row>
    <row r="27" spans="1:14" s="36" customFormat="1" ht="10.5" customHeight="1">
      <c r="A27" s="37">
        <f t="shared" si="2"/>
        <v>0.0045</v>
      </c>
      <c r="B27" s="35"/>
      <c r="C27" s="30">
        <f t="shared" si="3"/>
        <v>12</v>
      </c>
      <c r="D27" s="27">
        <f t="shared" si="4"/>
        <v>7.289646541699228</v>
      </c>
      <c r="E27" s="27">
        <f t="shared" si="4"/>
        <v>6.435861238396432</v>
      </c>
      <c r="F27" s="27">
        <f t="shared" si="4"/>
        <v>6.6004517638267215</v>
      </c>
      <c r="G27" s="27">
        <f t="shared" si="4"/>
        <v>6.4684110630147975</v>
      </c>
      <c r="H27" s="27">
        <f t="shared" si="4"/>
        <v>6.135276570084226</v>
      </c>
      <c r="I27" s="27">
        <f t="shared" si="4"/>
        <v>5.7556383555954564</v>
      </c>
      <c r="J27" s="27">
        <f t="shared" si="4"/>
        <v>5.668852706830157</v>
      </c>
      <c r="K27" s="27">
        <f t="shared" si="4"/>
        <v>5.579888219574272</v>
      </c>
      <c r="L27" s="27">
        <f t="shared" si="4"/>
        <v>5.415021349661668</v>
      </c>
      <c r="M27" s="27">
        <f t="shared" si="4"/>
        <v>5.302662085419421</v>
      </c>
      <c r="N27" s="27">
        <f t="shared" si="1"/>
        <v>5.138787543784655</v>
      </c>
    </row>
    <row r="28" spans="1:14" s="36" customFormat="1" ht="10.5" customHeight="1">
      <c r="A28" s="37">
        <f t="shared" si="2"/>
        <v>0.0045</v>
      </c>
      <c r="B28" s="35"/>
      <c r="C28" s="34">
        <f t="shared" si="3"/>
        <v>13</v>
      </c>
      <c r="D28" s="24">
        <f t="shared" si="4"/>
        <v>7.291869949446505</v>
      </c>
      <c r="E28" s="24">
        <f t="shared" si="4"/>
        <v>6.4378242339485485</v>
      </c>
      <c r="F28" s="24">
        <f t="shared" si="4"/>
        <v>6.602508267342526</v>
      </c>
      <c r="G28" s="24">
        <f t="shared" si="4"/>
        <v>6.470426426594253</v>
      </c>
      <c r="H28" s="24">
        <f t="shared" si="4"/>
        <v>6.137188138911371</v>
      </c>
      <c r="I28" s="24">
        <f t="shared" si="4"/>
        <v>5.757431640500419</v>
      </c>
      <c r="J28" s="24">
        <f t="shared" si="4"/>
        <v>5.6706189519205425</v>
      </c>
      <c r="K28" s="24">
        <f t="shared" si="4"/>
        <v>5.581626745989122</v>
      </c>
      <c r="L28" s="24">
        <f t="shared" si="4"/>
        <v>5.416708508486883</v>
      </c>
      <c r="M28" s="24">
        <f t="shared" si="4"/>
        <v>5.304314236455743</v>
      </c>
      <c r="N28" s="24">
        <f t="shared" si="1"/>
        <v>5.140388636411179</v>
      </c>
    </row>
    <row r="29" spans="1:14" s="36" customFormat="1" ht="10.5" customHeight="1">
      <c r="A29" s="38">
        <f t="shared" si="2"/>
        <v>0.0045</v>
      </c>
      <c r="B29" s="35"/>
      <c r="C29" s="34">
        <f t="shared" si="3"/>
        <v>14</v>
      </c>
      <c r="D29" s="24">
        <f t="shared" si="4"/>
        <v>7.29409403535314</v>
      </c>
      <c r="E29" s="24">
        <f t="shared" si="4"/>
        <v>6.43978782823196</v>
      </c>
      <c r="F29" s="24">
        <f t="shared" si="4"/>
        <v>6.604565411603369</v>
      </c>
      <c r="G29" s="24">
        <f t="shared" si="4"/>
        <v>6.47244241810077</v>
      </c>
      <c r="H29" s="24">
        <f t="shared" si="4"/>
        <v>6.139100303326241</v>
      </c>
      <c r="I29" s="24">
        <f t="shared" si="4"/>
        <v>5.759225484139361</v>
      </c>
      <c r="J29" s="24">
        <f t="shared" si="4"/>
        <v>5.672385747320112</v>
      </c>
      <c r="K29" s="24">
        <f t="shared" si="4"/>
        <v>5.583365814076848</v>
      </c>
      <c r="L29" s="24">
        <f t="shared" si="4"/>
        <v>5.418396192980368</v>
      </c>
      <c r="M29" s="24">
        <f t="shared" si="4"/>
        <v>5.305966902252953</v>
      </c>
      <c r="N29" s="24">
        <f t="shared" si="1"/>
        <v>5.141990227890314</v>
      </c>
    </row>
    <row r="30" spans="1:14" s="36" customFormat="1" ht="10.5" customHeight="1">
      <c r="A30" s="38">
        <f t="shared" si="2"/>
        <v>0.0045</v>
      </c>
      <c r="B30" s="35"/>
      <c r="C30" s="30">
        <f t="shared" si="3"/>
        <v>15</v>
      </c>
      <c r="D30" s="27">
        <f t="shared" si="4"/>
        <v>7.2963187996259755</v>
      </c>
      <c r="E30" s="27">
        <f>100000*LVT/E$11*((1+E$12/100)^((DAYS360(E$6,$L$2)+$C30-1)/360)*((1+$A30)^(($C30-15)/30)))/100000</f>
        <v>6.441752021429286</v>
      </c>
      <c r="F30" s="27">
        <f t="shared" si="4"/>
        <v>6.606623196808889</v>
      </c>
      <c r="G30" s="27">
        <f t="shared" si="4"/>
        <v>6.474459037729994</v>
      </c>
      <c r="H30" s="27">
        <f t="shared" si="4"/>
        <v>6.141013063514396</v>
      </c>
      <c r="I30" s="27">
        <f t="shared" si="4"/>
        <v>5.761019886686377</v>
      </c>
      <c r="J30" s="27">
        <f t="shared" si="4"/>
        <v>5.674153093200331</v>
      </c>
      <c r="K30" s="27">
        <f t="shared" si="4"/>
        <v>5.585105424006218</v>
      </c>
      <c r="L30" s="27">
        <f>100000*LVT/L$11*((1+L$12/100)^((DAYS360(L$6,$L$2)+$C30-1)/360)*((1+$A30)^(($C30-15)/30)))/100000</f>
        <v>5.4200844033059035</v>
      </c>
      <c r="M30" s="27">
        <f t="shared" si="4"/>
        <v>5.307620082971436</v>
      </c>
      <c r="N30" s="27">
        <f t="shared" si="1"/>
        <v>5.1435923183774905</v>
      </c>
    </row>
    <row r="31" spans="1:14" s="36" customFormat="1" ht="10.5" customHeight="1">
      <c r="A31" s="38">
        <f t="shared" si="2"/>
        <v>0.0045</v>
      </c>
      <c r="B31" s="39"/>
      <c r="C31" s="34">
        <f t="shared" si="3"/>
        <v>16</v>
      </c>
      <c r="D31" s="24">
        <f t="shared" si="4"/>
        <v>7.298544242471921</v>
      </c>
      <c r="E31" s="24">
        <f t="shared" si="4"/>
        <v>6.443716813723198</v>
      </c>
      <c r="F31" s="24">
        <f t="shared" si="4"/>
        <v>6.608681623158779</v>
      </c>
      <c r="G31" s="24">
        <f t="shared" si="4"/>
        <v>6.476476285677629</v>
      </c>
      <c r="H31" s="24">
        <f t="shared" si="4"/>
        <v>6.142926419661462</v>
      </c>
      <c r="I31" s="24">
        <f t="shared" si="4"/>
        <v>5.7628148483156005</v>
      </c>
      <c r="J31" s="24">
        <f t="shared" si="4"/>
        <v>5.675920989732709</v>
      </c>
      <c r="K31" s="24">
        <f t="shared" si="4"/>
        <v>5.586845575946055</v>
      </c>
      <c r="L31" s="24">
        <f t="shared" si="4"/>
        <v>5.421773139627326</v>
      </c>
      <c r="M31" s="24">
        <f t="shared" si="4"/>
        <v>5.309273778771627</v>
      </c>
      <c r="N31" s="24">
        <f t="shared" si="1"/>
        <v>5.145194908028186</v>
      </c>
    </row>
    <row r="32" spans="1:14" s="36" customFormat="1" ht="10.5" customHeight="1">
      <c r="A32" s="38">
        <f t="shared" si="2"/>
        <v>0.0045</v>
      </c>
      <c r="B32" s="39"/>
      <c r="C32" s="34">
        <f t="shared" si="3"/>
        <v>17</v>
      </c>
      <c r="D32" s="24">
        <f t="shared" si="4"/>
        <v>7.300770364097948</v>
      </c>
      <c r="E32" s="24">
        <f t="shared" si="4"/>
        <v>6.445682205296431</v>
      </c>
      <c r="F32" s="24">
        <f t="shared" si="4"/>
        <v>6.610740690852805</v>
      </c>
      <c r="G32" s="24">
        <f t="shared" si="4"/>
        <v>6.478494162139438</v>
      </c>
      <c r="H32" s="24">
        <f t="shared" si="4"/>
        <v>6.144840371953123</v>
      </c>
      <c r="I32" s="24">
        <f t="shared" si="4"/>
        <v>5.764610369201225</v>
      </c>
      <c r="J32" s="24">
        <f t="shared" si="4"/>
        <v>5.677689437088811</v>
      </c>
      <c r="K32" s="24">
        <f t="shared" si="4"/>
        <v>5.588586270065232</v>
      </c>
      <c r="L32" s="24">
        <f t="shared" si="4"/>
        <v>5.423462402108519</v>
      </c>
      <c r="M32" s="24">
        <f t="shared" si="4"/>
        <v>5.310927989814007</v>
      </c>
      <c r="N32" s="24">
        <f t="shared" si="1"/>
        <v>5.146797996997923</v>
      </c>
    </row>
    <row r="33" spans="1:14" s="36" customFormat="1" ht="10.5" customHeight="1">
      <c r="A33" s="38">
        <f t="shared" si="2"/>
        <v>0.0045</v>
      </c>
      <c r="B33" s="39"/>
      <c r="C33" s="30">
        <f t="shared" si="3"/>
        <v>18</v>
      </c>
      <c r="D33" s="27">
        <f t="shared" si="4"/>
        <v>7.302997164711086</v>
      </c>
      <c r="E33" s="27">
        <f t="shared" si="4"/>
        <v>6.447648196331767</v>
      </c>
      <c r="F33" s="27">
        <f t="shared" si="4"/>
        <v>6.612800400090789</v>
      </c>
      <c r="G33" s="27">
        <f t="shared" si="4"/>
        <v>6.480512667311248</v>
      </c>
      <c r="H33" s="27">
        <f t="shared" si="4"/>
        <v>6.146754920575121</v>
      </c>
      <c r="I33" s="27">
        <f t="shared" si="4"/>
        <v>5.766406449517497</v>
      </c>
      <c r="J33" s="27">
        <f t="shared" si="4"/>
        <v>5.679458435440259</v>
      </c>
      <c r="K33" s="27">
        <f t="shared" si="4"/>
        <v>5.590327506532674</v>
      </c>
      <c r="L33" s="27">
        <f t="shared" si="4"/>
        <v>5.425152190913415</v>
      </c>
      <c r="M33" s="27">
        <f t="shared" si="4"/>
        <v>5.312582716259112</v>
      </c>
      <c r="N33" s="27">
        <f t="shared" si="1"/>
        <v>5.148401585442274</v>
      </c>
    </row>
    <row r="34" spans="1:14" s="36" customFormat="1" ht="10.5" customHeight="1">
      <c r="A34" s="38">
        <f t="shared" si="2"/>
        <v>0.0045</v>
      </c>
      <c r="B34" s="39"/>
      <c r="C34" s="34">
        <f t="shared" si="3"/>
        <v>19</v>
      </c>
      <c r="D34" s="24">
        <f t="shared" si="4"/>
        <v>7.305224644518438</v>
      </c>
      <c r="E34" s="24">
        <f t="shared" si="4"/>
        <v>6.449614787012046</v>
      </c>
      <c r="F34" s="24">
        <f t="shared" si="4"/>
        <v>6.61486075107262</v>
      </c>
      <c r="G34" s="24">
        <f t="shared" si="4"/>
        <v>6.48253180138895</v>
      </c>
      <c r="H34" s="24">
        <f t="shared" si="4"/>
        <v>6.148670065713251</v>
      </c>
      <c r="I34" s="24">
        <f t="shared" si="4"/>
        <v>5.768203089438721</v>
      </c>
      <c r="J34" s="24">
        <f t="shared" si="4"/>
        <v>5.68122798495873</v>
      </c>
      <c r="K34" s="24">
        <f t="shared" si="4"/>
        <v>5.592069285517367</v>
      </c>
      <c r="L34" s="24">
        <f t="shared" si="4"/>
        <v>5.426842506206006</v>
      </c>
      <c r="M34" s="24">
        <f t="shared" si="4"/>
        <v>5.314237958267527</v>
      </c>
      <c r="N34" s="24">
        <f t="shared" si="1"/>
        <v>5.150005673516862</v>
      </c>
    </row>
    <row r="35" spans="1:14" s="36" customFormat="1" ht="10.5" customHeight="1">
      <c r="A35" s="38">
        <f t="shared" si="2"/>
        <v>0.0045</v>
      </c>
      <c r="B35" s="39"/>
      <c r="C35" s="34">
        <f t="shared" si="3"/>
        <v>20</v>
      </c>
      <c r="D35" s="24">
        <f t="shared" si="4"/>
        <v>7.30745280372716</v>
      </c>
      <c r="E35" s="24">
        <f t="shared" si="4"/>
        <v>6.451581977520168</v>
      </c>
      <c r="F35" s="24">
        <f t="shared" si="4"/>
        <v>6.616921743998239</v>
      </c>
      <c r="G35" s="24">
        <f t="shared" si="4"/>
        <v>6.484551564568484</v>
      </c>
      <c r="H35" s="24">
        <f t="shared" si="4"/>
        <v>6.150585807553374</v>
      </c>
      <c r="I35" s="24">
        <f t="shared" si="4"/>
        <v>5.770000289139251</v>
      </c>
      <c r="J35" s="24">
        <f t="shared" si="4"/>
        <v>5.682998085815946</v>
      </c>
      <c r="K35" s="24">
        <f t="shared" si="4"/>
        <v>5.593811607188335</v>
      </c>
      <c r="L35" s="24">
        <f t="shared" si="4"/>
        <v>5.428533348150325</v>
      </c>
      <c r="M35" s="24">
        <f t="shared" si="4"/>
        <v>5.315893715999885</v>
      </c>
      <c r="N35" s="24">
        <f t="shared" si="1"/>
        <v>5.151610261377356</v>
      </c>
    </row>
    <row r="36" spans="1:14" s="36" customFormat="1" ht="10.5" customHeight="1">
      <c r="A36" s="38">
        <f t="shared" si="2"/>
        <v>0.0045</v>
      </c>
      <c r="B36" s="39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7.309681642544477</v>
      </c>
      <c r="E36" s="27">
        <f t="shared" si="5"/>
        <v>6.4535497680390845</v>
      </c>
      <c r="F36" s="27">
        <f t="shared" si="5"/>
        <v>6.6189833790676635</v>
      </c>
      <c r="G36" s="27">
        <f t="shared" si="5"/>
        <v>6.486571957045867</v>
      </c>
      <c r="H36" s="27">
        <f t="shared" si="5"/>
        <v>6.1525021462814</v>
      </c>
      <c r="I36" s="27">
        <f t="shared" si="5"/>
        <v>5.771798048793499</v>
      </c>
      <c r="J36" s="27">
        <f t="shared" si="5"/>
        <v>5.684768738183691</v>
      </c>
      <c r="K36" s="27">
        <f t="shared" si="5"/>
        <v>5.595554471714666</v>
      </c>
      <c r="L36" s="27">
        <f t="shared" si="5"/>
        <v>5.430224716910463</v>
      </c>
      <c r="M36" s="27">
        <f t="shared" si="5"/>
        <v>5.31754998961687</v>
      </c>
      <c r="N36" s="27">
        <f t="shared" si="1"/>
        <v>5.153215349179474</v>
      </c>
    </row>
    <row r="37" spans="1:14" s="36" customFormat="1" ht="10.5" customHeight="1">
      <c r="A37" s="38">
        <f t="shared" si="2"/>
        <v>0.0045</v>
      </c>
      <c r="B37" s="39"/>
      <c r="C37" s="34">
        <f t="shared" si="3"/>
        <v>22</v>
      </c>
      <c r="D37" s="24">
        <f t="shared" si="5"/>
        <v>7.311911161177679</v>
      </c>
      <c r="E37" s="24">
        <f t="shared" si="5"/>
        <v>6.455518158751807</v>
      </c>
      <c r="F37" s="24">
        <f t="shared" si="5"/>
        <v>6.621045656480963</v>
      </c>
      <c r="G37" s="24">
        <f t="shared" si="5"/>
        <v>6.488592979017167</v>
      </c>
      <c r="H37" s="24">
        <f t="shared" si="5"/>
        <v>6.154419082083309</v>
      </c>
      <c r="I37" s="24">
        <f t="shared" si="5"/>
        <v>5.773596368575928</v>
      </c>
      <c r="J37" s="24">
        <f t="shared" si="5"/>
        <v>5.6865399422337966</v>
      </c>
      <c r="K37" s="24">
        <f t="shared" si="5"/>
        <v>5.597297879265501</v>
      </c>
      <c r="L37" s="24">
        <f t="shared" si="5"/>
        <v>5.431916612650563</v>
      </c>
      <c r="M37" s="24">
        <f t="shared" si="5"/>
        <v>5.319206779279216</v>
      </c>
      <c r="N37" s="24">
        <f t="shared" si="1"/>
        <v>5.154820937078982</v>
      </c>
    </row>
    <row r="38" spans="1:14" s="36" customFormat="1" ht="10.5" customHeight="1">
      <c r="A38" s="38">
        <f t="shared" si="2"/>
        <v>0.0045</v>
      </c>
      <c r="B38" s="39"/>
      <c r="C38" s="34">
        <f t="shared" si="3"/>
        <v>23</v>
      </c>
      <c r="D38" s="24">
        <f t="shared" si="5"/>
        <v>7.3141413598341085</v>
      </c>
      <c r="E38" s="24">
        <f t="shared" si="5"/>
        <v>6.457487149841393</v>
      </c>
      <c r="F38" s="24">
        <f t="shared" si="5"/>
        <v>6.623108576438276</v>
      </c>
      <c r="G38" s="24">
        <f t="shared" si="5"/>
        <v>6.490614630678513</v>
      </c>
      <c r="H38" s="24">
        <f t="shared" si="5"/>
        <v>6.156336615145121</v>
      </c>
      <c r="I38" s="24">
        <f t="shared" si="5"/>
        <v>5.77539524866106</v>
      </c>
      <c r="J38" s="24">
        <f t="shared" si="5"/>
        <v>5.688311698138152</v>
      </c>
      <c r="K38" s="24">
        <f t="shared" si="5"/>
        <v>5.599041830010024</v>
      </c>
      <c r="L38" s="24">
        <f t="shared" si="5"/>
        <v>5.433609035534812</v>
      </c>
      <c r="M38" s="24">
        <f t="shared" si="5"/>
        <v>5.320864085147707</v>
      </c>
      <c r="N38" s="24">
        <f t="shared" si="1"/>
        <v>5.1564270252316975</v>
      </c>
    </row>
    <row r="39" spans="1:14" s="36" customFormat="1" ht="10.5" customHeight="1">
      <c r="A39" s="38">
        <f t="shared" si="2"/>
        <v>0.0045</v>
      </c>
      <c r="B39" s="39"/>
      <c r="C39" s="30">
        <f t="shared" si="3"/>
        <v>24</v>
      </c>
      <c r="D39" s="27">
        <f t="shared" si="5"/>
        <v>7.316372238721187</v>
      </c>
      <c r="E39" s="27">
        <f t="shared" si="5"/>
        <v>6.45945674149097</v>
      </c>
      <c r="F39" s="27">
        <f t="shared" si="5"/>
        <v>6.625172139139794</v>
      </c>
      <c r="G39" s="27">
        <f t="shared" si="5"/>
        <v>6.492636912226103</v>
      </c>
      <c r="H39" s="27">
        <f t="shared" si="5"/>
        <v>6.158254745652934</v>
      </c>
      <c r="I39" s="27">
        <f t="shared" si="5"/>
        <v>5.777194689223471</v>
      </c>
      <c r="J39" s="27">
        <f t="shared" si="5"/>
        <v>5.6900840060687</v>
      </c>
      <c r="K39" s="27">
        <f t="shared" si="5"/>
        <v>5.600786324117484</v>
      </c>
      <c r="L39" s="27">
        <f t="shared" si="5"/>
        <v>5.435301985727453</v>
      </c>
      <c r="M39" s="27">
        <f t="shared" si="5"/>
        <v>5.32252190738318</v>
      </c>
      <c r="N39" s="27">
        <f t="shared" si="1"/>
        <v>5.158033613793486</v>
      </c>
    </row>
    <row r="40" spans="1:14" s="36" customFormat="1" ht="10.5" customHeight="1">
      <c r="A40" s="38">
        <f t="shared" si="2"/>
        <v>0.0045</v>
      </c>
      <c r="B40" s="39"/>
      <c r="C40" s="34">
        <f t="shared" si="3"/>
        <v>25</v>
      </c>
      <c r="D40" s="24">
        <f t="shared" si="5"/>
        <v>7.318603798046389</v>
      </c>
      <c r="E40" s="24">
        <f t="shared" si="5"/>
        <v>6.461426933883715</v>
      </c>
      <c r="F40" s="24">
        <f t="shared" si="5"/>
        <v>6.627236344785785</v>
      </c>
      <c r="G40" s="24">
        <f t="shared" si="5"/>
        <v>6.494659823856187</v>
      </c>
      <c r="H40" s="24">
        <f t="shared" si="5"/>
        <v>6.160173473792888</v>
      </c>
      <c r="I40" s="24">
        <f t="shared" si="5"/>
        <v>5.77899469043778</v>
      </c>
      <c r="J40" s="24">
        <f t="shared" si="5"/>
        <v>5.691856866197435</v>
      </c>
      <c r="K40" s="24">
        <f t="shared" si="5"/>
        <v>5.6025313617571735</v>
      </c>
      <c r="L40" s="24">
        <f t="shared" si="5"/>
        <v>5.436995463392783</v>
      </c>
      <c r="M40" s="24">
        <f t="shared" si="5"/>
        <v>5.324180246146517</v>
      </c>
      <c r="N40" s="24">
        <f t="shared" si="1"/>
        <v>5.159640702920256</v>
      </c>
    </row>
    <row r="41" spans="1:14" s="36" customFormat="1" ht="10.5" customHeight="1">
      <c r="A41" s="38">
        <f t="shared" si="2"/>
        <v>0.0045</v>
      </c>
      <c r="B41" s="39"/>
      <c r="C41" s="34">
        <f t="shared" si="3"/>
        <v>26</v>
      </c>
      <c r="D41" s="24">
        <f t="shared" si="5"/>
        <v>7.320836038017247</v>
      </c>
      <c r="E41" s="24">
        <f t="shared" si="5"/>
        <v>6.463397727202852</v>
      </c>
      <c r="F41" s="24">
        <f t="shared" si="5"/>
        <v>6.629301193576562</v>
      </c>
      <c r="G41" s="24">
        <f t="shared" si="5"/>
        <v>6.496683365765078</v>
      </c>
      <c r="H41" s="24">
        <f t="shared" si="5"/>
        <v>6.162092799751189</v>
      </c>
      <c r="I41" s="24">
        <f t="shared" si="5"/>
        <v>5.780795252478676</v>
      </c>
      <c r="J41" s="24">
        <f t="shared" si="5"/>
        <v>5.693630278696399</v>
      </c>
      <c r="K41" s="24">
        <f t="shared" si="5"/>
        <v>5.604276943098439</v>
      </c>
      <c r="L41" s="24">
        <f t="shared" si="5"/>
        <v>5.438689468695143</v>
      </c>
      <c r="M41" s="24">
        <f t="shared" si="5"/>
        <v>5.325839101598654</v>
      </c>
      <c r="N41" s="24">
        <f t="shared" si="1"/>
        <v>5.161248292767968</v>
      </c>
    </row>
    <row r="42" spans="1:14" s="36" customFormat="1" ht="10.5" customHeight="1">
      <c r="A42" s="38">
        <f t="shared" si="2"/>
        <v>0.0045</v>
      </c>
      <c r="B42" s="39"/>
      <c r="C42" s="30">
        <f t="shared" si="3"/>
        <v>27</v>
      </c>
      <c r="D42" s="27">
        <f t="shared" si="5"/>
        <v>7.3230689588413735</v>
      </c>
      <c r="E42" s="27">
        <f t="shared" si="5"/>
        <v>6.465369121631675</v>
      </c>
      <c r="F42" s="27">
        <f t="shared" si="5"/>
        <v>6.631366685712518</v>
      </c>
      <c r="G42" s="27">
        <f t="shared" si="5"/>
        <v>6.498707538149158</v>
      </c>
      <c r="H42" s="27">
        <f t="shared" si="5"/>
        <v>6.1640127237141025</v>
      </c>
      <c r="I42" s="27">
        <f t="shared" si="5"/>
        <v>5.782596375520894</v>
      </c>
      <c r="J42" s="27">
        <f t="shared" si="5"/>
        <v>5.695404243737704</v>
      </c>
      <c r="K42" s="27">
        <f t="shared" si="5"/>
        <v>5.606023068310685</v>
      </c>
      <c r="L42" s="27">
        <f t="shared" si="5"/>
        <v>5.440384001798929</v>
      </c>
      <c r="M42" s="27">
        <f t="shared" si="5"/>
        <v>5.327498473900573</v>
      </c>
      <c r="N42" s="27">
        <f t="shared" si="1"/>
        <v>5.162856383492637</v>
      </c>
    </row>
    <row r="43" spans="1:14" s="36" customFormat="1" ht="10.5" customHeight="1">
      <c r="A43" s="38">
        <f t="shared" si="2"/>
        <v>0.0045</v>
      </c>
      <c r="B43" s="39"/>
      <c r="C43" s="34">
        <f t="shared" si="3"/>
        <v>28</v>
      </c>
      <c r="D43" s="24">
        <f t="shared" si="5"/>
        <v>7.325302560726431</v>
      </c>
      <c r="E43" s="24">
        <f t="shared" si="5"/>
        <v>6.467341117353526</v>
      </c>
      <c r="F43" s="24">
        <f t="shared" si="5"/>
        <v>6.633432821394093</v>
      </c>
      <c r="G43" s="24">
        <f t="shared" si="5"/>
        <v>6.500732341204857</v>
      </c>
      <c r="H43" s="24">
        <f t="shared" si="5"/>
        <v>6.165933245867943</v>
      </c>
      <c r="I43" s="24">
        <f t="shared" si="5"/>
        <v>5.784398059739226</v>
      </c>
      <c r="J43" s="24">
        <f t="shared" si="5"/>
        <v>5.697178761493501</v>
      </c>
      <c r="K43" s="24">
        <f t="shared" si="5"/>
        <v>5.607769737563365</v>
      </c>
      <c r="L43" s="24">
        <f t="shared" si="5"/>
        <v>5.442079062868589</v>
      </c>
      <c r="M43" s="24">
        <f t="shared" si="5"/>
        <v>5.329158363213314</v>
      </c>
      <c r="N43" s="24">
        <f t="shared" si="1"/>
        <v>5.164464975250317</v>
      </c>
    </row>
    <row r="44" spans="1:14" s="32" customFormat="1" ht="11.25" customHeight="1">
      <c r="A44" s="40"/>
      <c r="B44" s="41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2"/>
    </row>
    <row r="45" spans="1:19" ht="13.5" customHeight="1">
      <c r="A45" s="40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3"/>
      <c r="P45" s="43"/>
      <c r="Q45" s="43"/>
      <c r="R45" s="43"/>
      <c r="S45" s="43"/>
    </row>
    <row r="46" spans="1:19" ht="21.75" customHeight="1">
      <c r="A46" s="40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3"/>
      <c r="P46" s="43"/>
      <c r="Q46" s="43"/>
      <c r="R46" s="43"/>
      <c r="S46" s="43"/>
    </row>
    <row r="47" spans="1:13" ht="7.5" customHeight="1">
      <c r="A47" s="40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0"/>
      <c r="B48" s="13" t="s">
        <v>15</v>
      </c>
      <c r="C48" s="13">
        <f>'[1]Forsendur'!C3</f>
        <v>6605</v>
      </c>
      <c r="D48" s="12"/>
      <c r="E48" s="12"/>
      <c r="F48" s="7"/>
      <c r="G48" s="7"/>
      <c r="H48" s="7"/>
      <c r="I48" s="7"/>
      <c r="J48" s="7"/>
      <c r="K48" s="44"/>
      <c r="L48" s="44"/>
      <c r="M48" s="44"/>
      <c r="O48" s="43"/>
      <c r="P48" s="43"/>
      <c r="Q48" s="43"/>
      <c r="R48" s="43"/>
      <c r="S48" s="43"/>
    </row>
    <row r="49" spans="1:19" ht="10.5" customHeight="1">
      <c r="A49" s="40"/>
      <c r="B49" s="13"/>
      <c r="C49" s="45">
        <f>'[1]Forsendur'!C4</f>
        <v>334.5</v>
      </c>
      <c r="D49" s="12"/>
      <c r="E49" s="12"/>
      <c r="F49" s="7"/>
      <c r="G49" s="7"/>
      <c r="H49" s="7"/>
      <c r="I49" s="7"/>
      <c r="J49" s="7"/>
      <c r="K49" s="44"/>
      <c r="L49" s="44"/>
      <c r="M49" s="44"/>
      <c r="O49" s="43"/>
      <c r="P49" s="43"/>
      <c r="Q49" s="43"/>
      <c r="R49" s="43"/>
      <c r="S49" s="43"/>
    </row>
    <row r="50" spans="1:19" ht="10.5" customHeight="1">
      <c r="A50" s="40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6">
        <v>172.1</v>
      </c>
      <c r="L50" s="46">
        <v>174.2</v>
      </c>
      <c r="M50" s="46">
        <v>181.7</v>
      </c>
      <c r="N50" s="46">
        <v>202.8</v>
      </c>
      <c r="O50" s="43"/>
      <c r="P50" s="43"/>
      <c r="Q50" s="43"/>
      <c r="R50" s="43"/>
      <c r="S50" s="43"/>
    </row>
    <row r="51" spans="1:19" ht="10.5" customHeight="1">
      <c r="A51" s="40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3"/>
      <c r="P51" s="43"/>
      <c r="Q51" s="43"/>
      <c r="R51" s="43"/>
      <c r="S51" s="43"/>
    </row>
    <row r="52" spans="1:14" ht="10.5" customHeight="1">
      <c r="A52" s="40"/>
      <c r="B52" s="13" t="s">
        <v>20</v>
      </c>
      <c r="C52" s="16">
        <f>'[1]Forsendur'!C7</f>
        <v>0.0045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0"/>
      <c r="B53" s="13" t="str">
        <f>B14</f>
        <v>Hækkun vísitölu</v>
      </c>
      <c r="C53" s="16">
        <f>Verdb_raun</f>
        <v>0.0045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0.0045</v>
      </c>
      <c r="B55" s="22" t="str">
        <f>B16</f>
        <v>Dagsetning...</v>
      </c>
      <c r="C55" s="47">
        <v>1</v>
      </c>
      <c r="D55" s="24">
        <f aca="true" t="shared" si="7" ref="D55:J64">100000*LVT/D$50*((1+D$51/100)^((DAYS360(D$45,$L$2)+$C55-1)/360)*((1+$A55)^(($C55-15)/30)))/100000</f>
        <v>4.978653658099279</v>
      </c>
      <c r="E55" s="24">
        <f t="shared" si="7"/>
        <v>4.214269573442363</v>
      </c>
      <c r="F55" s="24">
        <f t="shared" si="7"/>
        <v>4.009324335698223</v>
      </c>
      <c r="G55" s="24">
        <f t="shared" si="7"/>
        <v>3.943064159671493</v>
      </c>
      <c r="H55" s="24">
        <f t="shared" si="7"/>
        <v>3.8709819597105497</v>
      </c>
      <c r="I55" s="24">
        <f t="shared" si="7"/>
        <v>3.852611391075169</v>
      </c>
      <c r="J55" s="24">
        <f t="shared" si="7"/>
        <v>3.7800266525388677</v>
      </c>
      <c r="K55" s="24">
        <f aca="true" t="shared" si="8" ref="K55:N82">100000*NVT/K$50*((1+K$51/100)^((DAYS360(K$45,$L$2)+$C55-1)/360)*((1+$A55)^(($C55-15)/30)))/100000</f>
        <v>3.6931627937630256</v>
      </c>
      <c r="L55" s="24">
        <f t="shared" si="8"/>
        <v>3.5511960820726958</v>
      </c>
      <c r="M55" s="24">
        <f t="shared" si="8"/>
        <v>3.1148656222707207</v>
      </c>
      <c r="N55" s="24">
        <f t="shared" si="8"/>
        <v>2.4000798423109106</v>
      </c>
    </row>
    <row r="56" spans="1:14" ht="10.5" customHeight="1">
      <c r="A56" s="21">
        <f t="shared" si="6"/>
        <v>0.0045</v>
      </c>
      <c r="B56" s="48"/>
      <c r="C56" s="47">
        <f aca="true" t="shared" si="9" ref="C56:C82">C55+1</f>
        <v>2</v>
      </c>
      <c r="D56" s="24">
        <f t="shared" si="7"/>
        <v>4.9802048577926055</v>
      </c>
      <c r="E56" s="24">
        <f t="shared" si="7"/>
        <v>4.21547161972575</v>
      </c>
      <c r="F56" s="24">
        <f t="shared" si="7"/>
        <v>4.0104413691591745</v>
      </c>
      <c r="G56" s="24">
        <f t="shared" si="7"/>
        <v>3.9441627324573894</v>
      </c>
      <c r="H56" s="24">
        <f t="shared" si="7"/>
        <v>3.8720604497536804</v>
      </c>
      <c r="I56" s="24">
        <f t="shared" si="7"/>
        <v>3.8536847629142983</v>
      </c>
      <c r="J56" s="24">
        <f t="shared" si="7"/>
        <v>3.7810798016235094</v>
      </c>
      <c r="K56" s="24">
        <f t="shared" si="8"/>
        <v>3.6941917418031323</v>
      </c>
      <c r="L56" s="24">
        <f t="shared" si="8"/>
        <v>3.5521854769227836</v>
      </c>
      <c r="M56" s="24">
        <f t="shared" si="8"/>
        <v>3.115733451569403</v>
      </c>
      <c r="N56" s="24">
        <f t="shared" si="8"/>
        <v>2.4007485259264874</v>
      </c>
    </row>
    <row r="57" spans="1:14" ht="10.5" customHeight="1">
      <c r="A57" s="21">
        <f t="shared" si="6"/>
        <v>0.0045</v>
      </c>
      <c r="B57" s="48"/>
      <c r="C57" s="49">
        <f t="shared" si="9"/>
        <v>3</v>
      </c>
      <c r="D57" s="27">
        <f t="shared" si="7"/>
        <v>4.981756540793399</v>
      </c>
      <c r="E57" s="27">
        <f t="shared" si="7"/>
        <v>4.2166740088717</v>
      </c>
      <c r="F57" s="27">
        <f t="shared" si="7"/>
        <v>4.011558713835593</v>
      </c>
      <c r="G57" s="27">
        <f t="shared" si="7"/>
        <v>3.9452616113154457</v>
      </c>
      <c r="H57" s="27">
        <f t="shared" si="7"/>
        <v>3.87313924027374</v>
      </c>
      <c r="I57" s="27">
        <f t="shared" si="7"/>
        <v>3.8547584338043777</v>
      </c>
      <c r="J57" s="27">
        <f t="shared" si="7"/>
        <v>3.782133244124863</v>
      </c>
      <c r="K57" s="27">
        <f t="shared" si="8"/>
        <v>3.695220976517326</v>
      </c>
      <c r="L57" s="27">
        <f t="shared" si="8"/>
        <v>3.553175147427087</v>
      </c>
      <c r="M57" s="27">
        <f t="shared" si="8"/>
        <v>3.1166015226530557</v>
      </c>
      <c r="N57" s="27">
        <f t="shared" si="8"/>
        <v>2.401417395843273</v>
      </c>
    </row>
    <row r="58" spans="1:14" ht="10.5" customHeight="1">
      <c r="A58" s="21">
        <f t="shared" si="6"/>
        <v>0.0045</v>
      </c>
      <c r="B58" s="48"/>
      <c r="C58" s="47">
        <f t="shared" si="9"/>
        <v>4</v>
      </c>
      <c r="D58" s="24">
        <f t="shared" si="7"/>
        <v>4.983308707252245</v>
      </c>
      <c r="E58" s="24">
        <f t="shared" si="7"/>
        <v>4.217876740978007</v>
      </c>
      <c r="F58" s="24">
        <f t="shared" si="7"/>
        <v>4.012676369814188</v>
      </c>
      <c r="G58" s="24">
        <f t="shared" si="7"/>
        <v>3.9463607963309357</v>
      </c>
      <c r="H58" s="24">
        <f t="shared" si="7"/>
        <v>3.8742183313544456</v>
      </c>
      <c r="I58" s="24">
        <f t="shared" si="7"/>
        <v>3.8558324038287286</v>
      </c>
      <c r="J58" s="24">
        <f t="shared" si="7"/>
        <v>3.7831869801246776</v>
      </c>
      <c r="K58" s="24">
        <f t="shared" si="8"/>
        <v>3.696250497985475</v>
      </c>
      <c r="L58" s="24">
        <f t="shared" si="8"/>
        <v>3.5541650936624043</v>
      </c>
      <c r="M58" s="24">
        <f t="shared" si="8"/>
        <v>3.1174698355890422</v>
      </c>
      <c r="N58" s="24">
        <f t="shared" si="8"/>
        <v>2.402086452113174</v>
      </c>
    </row>
    <row r="59" spans="1:14" ht="10.5" customHeight="1">
      <c r="A59" s="21">
        <f t="shared" si="6"/>
        <v>0.0045</v>
      </c>
      <c r="B59" s="48"/>
      <c r="C59" s="47">
        <f t="shared" si="9"/>
        <v>5</v>
      </c>
      <c r="D59" s="24">
        <f t="shared" si="7"/>
        <v>4.98486135731977</v>
      </c>
      <c r="E59" s="24">
        <f t="shared" si="7"/>
        <v>4.219079816142497</v>
      </c>
      <c r="F59" s="24">
        <f t="shared" si="7"/>
        <v>4.013794337181691</v>
      </c>
      <c r="G59" s="24">
        <f t="shared" si="7"/>
        <v>3.947460287589159</v>
      </c>
      <c r="H59" s="24">
        <f t="shared" si="7"/>
        <v>3.8752977230795334</v>
      </c>
      <c r="I59" s="24">
        <f t="shared" si="7"/>
        <v>3.8569066730706907</v>
      </c>
      <c r="J59" s="24">
        <f t="shared" si="7"/>
        <v>3.7842410097047243</v>
      </c>
      <c r="K59" s="24">
        <f t="shared" si="8"/>
        <v>3.6972803062874724</v>
      </c>
      <c r="L59" s="24">
        <f t="shared" si="8"/>
        <v>3.5551553157055578</v>
      </c>
      <c r="M59" s="24">
        <f t="shared" si="8"/>
        <v>3.118338390444744</v>
      </c>
      <c r="N59" s="24">
        <f t="shared" si="8"/>
        <v>2.402755694788109</v>
      </c>
    </row>
    <row r="60" spans="1:14" ht="10.5" customHeight="1">
      <c r="A60" s="21">
        <f t="shared" si="6"/>
        <v>0.0045</v>
      </c>
      <c r="B60" s="48"/>
      <c r="C60" s="49">
        <f t="shared" si="9"/>
        <v>6</v>
      </c>
      <c r="D60" s="27">
        <f t="shared" si="7"/>
        <v>4.986414491146658</v>
      </c>
      <c r="E60" s="27">
        <f t="shared" si="7"/>
        <v>4.220283234463021</v>
      </c>
      <c r="F60" s="27">
        <f t="shared" si="7"/>
        <v>4.014912616024858</v>
      </c>
      <c r="G60" s="27">
        <f t="shared" si="7"/>
        <v>3.948560085175438</v>
      </c>
      <c r="H60" s="27">
        <f t="shared" si="7"/>
        <v>3.876377415532768</v>
      </c>
      <c r="I60" s="27">
        <f t="shared" si="7"/>
        <v>3.8579812416136305</v>
      </c>
      <c r="J60" s="27">
        <f t="shared" si="7"/>
        <v>3.785295332946799</v>
      </c>
      <c r="K60" s="27">
        <f t="shared" si="8"/>
        <v>3.6983104015032335</v>
      </c>
      <c r="L60" s="27">
        <f t="shared" si="8"/>
        <v>3.5561458136333903</v>
      </c>
      <c r="M60" s="27">
        <f t="shared" si="8"/>
        <v>3.1192071872875635</v>
      </c>
      <c r="N60" s="27">
        <f t="shared" si="8"/>
        <v>2.4034251239200124</v>
      </c>
    </row>
    <row r="61" spans="1:14" ht="10.5" customHeight="1">
      <c r="A61" s="21">
        <f t="shared" si="6"/>
        <v>0.0045</v>
      </c>
      <c r="B61" s="48"/>
      <c r="C61" s="47">
        <f t="shared" si="9"/>
        <v>7</v>
      </c>
      <c r="D61" s="24">
        <f t="shared" si="7"/>
        <v>4.987968108883631</v>
      </c>
      <c r="E61" s="24">
        <f t="shared" si="7"/>
        <v>4.221486996037458</v>
      </c>
      <c r="F61" s="24">
        <f t="shared" si="7"/>
        <v>4.016031206430468</v>
      </c>
      <c r="G61" s="24">
        <f t="shared" si="7"/>
        <v>3.949660189175118</v>
      </c>
      <c r="H61" s="24">
        <f t="shared" si="7"/>
        <v>3.877457408797936</v>
      </c>
      <c r="I61" s="24">
        <f t="shared" si="7"/>
        <v>3.859056109540934</v>
      </c>
      <c r="J61" s="24">
        <f t="shared" si="7"/>
        <v>3.786349949932718</v>
      </c>
      <c r="K61" s="24">
        <f t="shared" si="8"/>
        <v>3.699340783712694</v>
      </c>
      <c r="L61" s="24">
        <f t="shared" si="8"/>
        <v>3.5571365875227663</v>
      </c>
      <c r="M61" s="24">
        <f t="shared" si="8"/>
        <v>3.1200762261849193</v>
      </c>
      <c r="N61" s="24">
        <f t="shared" si="8"/>
        <v>2.4040947395608336</v>
      </c>
    </row>
    <row r="62" spans="1:14" ht="10.5" customHeight="1">
      <c r="A62" s="21">
        <f t="shared" si="6"/>
        <v>0.0045</v>
      </c>
      <c r="B62" s="48"/>
      <c r="C62" s="47">
        <f t="shared" si="9"/>
        <v>8</v>
      </c>
      <c r="D62" s="24">
        <f t="shared" si="7"/>
        <v>4.989522210681461</v>
      </c>
      <c r="E62" s="24">
        <f t="shared" si="7"/>
        <v>4.222691100963712</v>
      </c>
      <c r="F62" s="24">
        <f t="shared" si="7"/>
        <v>4.017150108485326</v>
      </c>
      <c r="G62" s="24">
        <f t="shared" si="7"/>
        <v>3.950760599673566</v>
      </c>
      <c r="H62" s="24">
        <f t="shared" si="7"/>
        <v>3.878537702958841</v>
      </c>
      <c r="I62" s="24">
        <f t="shared" si="7"/>
        <v>3.860131276936013</v>
      </c>
      <c r="J62" s="24">
        <f t="shared" si="7"/>
        <v>3.7874048607443176</v>
      </c>
      <c r="K62" s="24">
        <f t="shared" si="8"/>
        <v>3.7003714529958125</v>
      </c>
      <c r="L62" s="24">
        <f t="shared" si="8"/>
        <v>3.5581276374505686</v>
      </c>
      <c r="M62" s="24">
        <f t="shared" si="8"/>
        <v>3.1209455072042496</v>
      </c>
      <c r="N62" s="24">
        <f t="shared" si="8"/>
        <v>2.4047645417625345</v>
      </c>
    </row>
    <row r="63" spans="1:14" s="32" customFormat="1" ht="10.5" customHeight="1">
      <c r="A63" s="21">
        <f t="shared" si="6"/>
        <v>0.0045</v>
      </c>
      <c r="B63" s="50"/>
      <c r="C63" s="51">
        <f t="shared" si="9"/>
        <v>9</v>
      </c>
      <c r="D63" s="27">
        <f t="shared" si="7"/>
        <v>4.991076796690966</v>
      </c>
      <c r="E63" s="27">
        <f t="shared" si="7"/>
        <v>4.223895549339723</v>
      </c>
      <c r="F63" s="27">
        <f t="shared" si="7"/>
        <v>4.018269322276258</v>
      </c>
      <c r="G63" s="27">
        <f t="shared" si="7"/>
        <v>3.95186131675618</v>
      </c>
      <c r="H63" s="27">
        <f t="shared" si="7"/>
        <v>3.879618298099321</v>
      </c>
      <c r="I63" s="27">
        <f t="shared" si="7"/>
        <v>3.8612067438823026</v>
      </c>
      <c r="J63" s="27">
        <f t="shared" si="7"/>
        <v>3.7884600654634637</v>
      </c>
      <c r="K63" s="27">
        <f t="shared" si="8"/>
        <v>3.7014024094325713</v>
      </c>
      <c r="L63" s="27">
        <f t="shared" si="8"/>
        <v>3.5591189634937073</v>
      </c>
      <c r="M63" s="27">
        <f t="shared" si="8"/>
        <v>3.1218150304130132</v>
      </c>
      <c r="N63" s="27">
        <f t="shared" si="8"/>
        <v>2.405434530577093</v>
      </c>
    </row>
    <row r="64" spans="1:14" s="32" customFormat="1" ht="10.5" customHeight="1">
      <c r="A64" s="21">
        <f t="shared" si="6"/>
        <v>0.0045</v>
      </c>
      <c r="B64" s="50"/>
      <c r="C64" s="52">
        <f t="shared" si="9"/>
        <v>10</v>
      </c>
      <c r="D64" s="24">
        <f t="shared" si="7"/>
        <v>4.992631867063013</v>
      </c>
      <c r="E64" s="24">
        <f t="shared" si="7"/>
        <v>4.225100341263451</v>
      </c>
      <c r="F64" s="24">
        <f t="shared" si="7"/>
        <v>4.01938884789012</v>
      </c>
      <c r="G64" s="24">
        <f t="shared" si="7"/>
        <v>3.952962340508373</v>
      </c>
      <c r="H64" s="24">
        <f t="shared" si="7"/>
        <v>3.880699194303229</v>
      </c>
      <c r="I64" s="24">
        <f t="shared" si="7"/>
        <v>3.86228251046326</v>
      </c>
      <c r="J64" s="24">
        <f t="shared" si="7"/>
        <v>3.7895155641720404</v>
      </c>
      <c r="K64" s="24">
        <f t="shared" si="8"/>
        <v>3.7024336531029727</v>
      </c>
      <c r="L64" s="24">
        <f t="shared" si="8"/>
        <v>3.5601105657291074</v>
      </c>
      <c r="M64" s="24">
        <f t="shared" si="8"/>
        <v>3.1226847958786847</v>
      </c>
      <c r="N64" s="24">
        <f t="shared" si="8"/>
        <v>2.406104706056501</v>
      </c>
    </row>
    <row r="65" spans="1:14" s="36" customFormat="1" ht="10.5" customHeight="1">
      <c r="A65" s="37">
        <f t="shared" si="6"/>
        <v>0.0045</v>
      </c>
      <c r="B65" s="53"/>
      <c r="C65" s="52">
        <f t="shared" si="9"/>
        <v>11</v>
      </c>
      <c r="D65" s="24">
        <f aca="true" t="shared" si="10" ref="D65:J74">100000*LVT/D$50*((1+D$51/100)^((DAYS360(D$45,$L$2)+$C65-1)/360)*((1+$A65)^(($C65-15)/30)))/100000</f>
        <v>4.9941874219485145</v>
      </c>
      <c r="E65" s="24">
        <f t="shared" si="10"/>
        <v>4.226305476832887</v>
      </c>
      <c r="F65" s="24">
        <f t="shared" si="10"/>
        <v>4.020508685413786</v>
      </c>
      <c r="G65" s="24">
        <f t="shared" si="10"/>
        <v>3.9540636710155876</v>
      </c>
      <c r="H65" s="24">
        <f t="shared" si="10"/>
        <v>3.881780391654444</v>
      </c>
      <c r="I65" s="24">
        <f t="shared" si="10"/>
        <v>3.8633585767623653</v>
      </c>
      <c r="J65" s="24">
        <f t="shared" si="10"/>
        <v>3.7905713569519563</v>
      </c>
      <c r="K65" s="24">
        <f t="shared" si="8"/>
        <v>3.7034651840870443</v>
      </c>
      <c r="L65" s="24">
        <f t="shared" si="8"/>
        <v>3.561102444233721</v>
      </c>
      <c r="M65" s="24">
        <f t="shared" si="8"/>
        <v>3.1235548036687604</v>
      </c>
      <c r="N65" s="24">
        <f t="shared" si="8"/>
        <v>2.4067750682527653</v>
      </c>
    </row>
    <row r="66" spans="1:14" s="36" customFormat="1" ht="10.5" customHeight="1">
      <c r="A66" s="37">
        <f t="shared" si="6"/>
        <v>0.0045</v>
      </c>
      <c r="B66" s="53"/>
      <c r="C66" s="51">
        <f t="shared" si="9"/>
        <v>12</v>
      </c>
      <c r="D66" s="27">
        <f t="shared" si="10"/>
        <v>4.9957434614984315</v>
      </c>
      <c r="E66" s="27">
        <f t="shared" si="10"/>
        <v>4.227510956146052</v>
      </c>
      <c r="F66" s="27">
        <f t="shared" si="10"/>
        <v>4.021628834934158</v>
      </c>
      <c r="G66" s="27">
        <f t="shared" si="10"/>
        <v>3.9551653083632905</v>
      </c>
      <c r="H66" s="27">
        <f t="shared" si="10"/>
        <v>3.882861890236869</v>
      </c>
      <c r="I66" s="27">
        <f t="shared" si="10"/>
        <v>3.864434942863124</v>
      </c>
      <c r="J66" s="27">
        <f t="shared" si="10"/>
        <v>3.7916274438851425</v>
      </c>
      <c r="K66" s="27">
        <f t="shared" si="8"/>
        <v>3.7044970024648327</v>
      </c>
      <c r="L66" s="27">
        <f t="shared" si="8"/>
        <v>3.562094599084517</v>
      </c>
      <c r="M66" s="27">
        <f t="shared" si="8"/>
        <v>3.1244250538507536</v>
      </c>
      <c r="N66" s="27">
        <f t="shared" si="8"/>
        <v>2.407445617217907</v>
      </c>
    </row>
    <row r="67" spans="1:14" s="36" customFormat="1" ht="10.5" customHeight="1">
      <c r="A67" s="37">
        <f t="shared" si="6"/>
        <v>0.0045</v>
      </c>
      <c r="B67" s="53"/>
      <c r="C67" s="52">
        <f t="shared" si="9"/>
        <v>13</v>
      </c>
      <c r="D67" s="24">
        <f t="shared" si="10"/>
        <v>4.99729998586377</v>
      </c>
      <c r="E67" s="24">
        <f t="shared" si="10"/>
        <v>4.22871677930099</v>
      </c>
      <c r="F67" s="24">
        <f t="shared" si="10"/>
        <v>4.02274929653816</v>
      </c>
      <c r="G67" s="24">
        <f t="shared" si="10"/>
        <v>3.9562672526369655</v>
      </c>
      <c r="H67" s="24">
        <f t="shared" si="10"/>
        <v>3.883943690134428</v>
      </c>
      <c r="I67" s="24">
        <f t="shared" si="10"/>
        <v>3.8655116088490638</v>
      </c>
      <c r="J67" s="24">
        <f t="shared" si="10"/>
        <v>3.7926838250535515</v>
      </c>
      <c r="K67" s="24">
        <f t="shared" si="8"/>
        <v>3.7055291083164095</v>
      </c>
      <c r="L67" s="24">
        <f t="shared" si="8"/>
        <v>3.5630870303584903</v>
      </c>
      <c r="M67" s="24">
        <f t="shared" si="8"/>
        <v>3.1252955464921963</v>
      </c>
      <c r="N67" s="24">
        <f t="shared" si="8"/>
        <v>2.408116353003961</v>
      </c>
    </row>
    <row r="68" spans="1:14" s="36" customFormat="1" ht="10.5" customHeight="1">
      <c r="A68" s="38">
        <f t="shared" si="6"/>
        <v>0.0045</v>
      </c>
      <c r="B68" s="53"/>
      <c r="C68" s="52">
        <f t="shared" si="9"/>
        <v>14</v>
      </c>
      <c r="D68" s="24">
        <f t="shared" si="10"/>
        <v>4.998856995195585</v>
      </c>
      <c r="E68" s="24">
        <f t="shared" si="10"/>
        <v>4.229922946395779</v>
      </c>
      <c r="F68" s="24">
        <f t="shared" si="10"/>
        <v>4.023870070312743</v>
      </c>
      <c r="G68" s="24">
        <f t="shared" si="10"/>
        <v>3.957369503922127</v>
      </c>
      <c r="H68" s="24">
        <f t="shared" si="10"/>
        <v>3.8850257914310724</v>
      </c>
      <c r="I68" s="24">
        <f t="shared" si="10"/>
        <v>3.8665885748037327</v>
      </c>
      <c r="J68" s="24">
        <f t="shared" si="10"/>
        <v>3.7937405005391605</v>
      </c>
      <c r="K68" s="24">
        <f t="shared" si="8"/>
        <v>3.7065615017218665</v>
      </c>
      <c r="L68" s="24">
        <f t="shared" si="8"/>
        <v>3.5640797381326528</v>
      </c>
      <c r="M68" s="24">
        <f t="shared" si="8"/>
        <v>3.1261662816606397</v>
      </c>
      <c r="N68" s="24">
        <f t="shared" si="8"/>
        <v>2.4087872756629776</v>
      </c>
    </row>
    <row r="69" spans="1:14" s="36" customFormat="1" ht="10.5" customHeight="1">
      <c r="A69" s="38">
        <f t="shared" si="6"/>
        <v>0.0045</v>
      </c>
      <c r="B69" s="53"/>
      <c r="C69" s="51">
        <f t="shared" si="9"/>
        <v>15</v>
      </c>
      <c r="D69" s="27">
        <f t="shared" si="10"/>
        <v>5.000414489644976</v>
      </c>
      <c r="E69" s="27">
        <f t="shared" si="10"/>
        <v>4.231129457528519</v>
      </c>
      <c r="F69" s="27">
        <f t="shared" si="10"/>
        <v>4.024991156344879</v>
      </c>
      <c r="G69" s="27">
        <f t="shared" si="10"/>
        <v>3.9584720623043137</v>
      </c>
      <c r="H69" s="27">
        <f t="shared" si="10"/>
        <v>3.886108194210774</v>
      </c>
      <c r="I69" s="27">
        <f t="shared" si="10"/>
        <v>3.867665840810708</v>
      </c>
      <c r="J69" s="27">
        <f t="shared" si="10"/>
        <v>3.7947974704239704</v>
      </c>
      <c r="K69" s="27">
        <f t="shared" si="8"/>
        <v>3.7075941827613197</v>
      </c>
      <c r="L69" s="27">
        <f t="shared" si="8"/>
        <v>3.5650727224840417</v>
      </c>
      <c r="M69" s="27">
        <f t="shared" si="8"/>
        <v>3.1270372594236555</v>
      </c>
      <c r="N69" s="27">
        <f t="shared" si="8"/>
        <v>2.4094583852470217</v>
      </c>
    </row>
    <row r="70" spans="1:14" s="36" customFormat="1" ht="10.5" customHeight="1">
      <c r="A70" s="38">
        <f t="shared" si="6"/>
        <v>0.0045</v>
      </c>
      <c r="B70" s="53"/>
      <c r="C70" s="52">
        <f t="shared" si="9"/>
        <v>16</v>
      </c>
      <c r="D70" s="24">
        <f t="shared" si="10"/>
        <v>5.001972469363093</v>
      </c>
      <c r="E70" s="24">
        <f t="shared" si="10"/>
        <v>4.232336312797341</v>
      </c>
      <c r="F70" s="24">
        <f t="shared" si="10"/>
        <v>4.026112554721568</v>
      </c>
      <c r="G70" s="24">
        <f t="shared" si="10"/>
        <v>3.959574927869082</v>
      </c>
      <c r="H70" s="24">
        <f t="shared" si="10"/>
        <v>3.8871908985575283</v>
      </c>
      <c r="I70" s="24">
        <f t="shared" si="10"/>
        <v>3.8687434069535853</v>
      </c>
      <c r="J70" s="24">
        <f t="shared" si="10"/>
        <v>3.795854734790001</v>
      </c>
      <c r="K70" s="24">
        <f t="shared" si="8"/>
        <v>3.708627151514907</v>
      </c>
      <c r="L70" s="24">
        <f t="shared" si="8"/>
        <v>3.5660659834897124</v>
      </c>
      <c r="M70" s="24">
        <f t="shared" si="8"/>
        <v>3.127908479848831</v>
      </c>
      <c r="N70" s="24">
        <f t="shared" si="8"/>
        <v>2.4101296818081717</v>
      </c>
    </row>
    <row r="71" spans="1:14" s="36" customFormat="1" ht="10.5" customHeight="1">
      <c r="A71" s="38">
        <f t="shared" si="6"/>
        <v>0.0045</v>
      </c>
      <c r="B71" s="53"/>
      <c r="C71" s="52">
        <f t="shared" si="9"/>
        <v>17</v>
      </c>
      <c r="D71" s="24">
        <f t="shared" si="10"/>
        <v>5.0035309345011285</v>
      </c>
      <c r="E71" s="24">
        <f t="shared" si="10"/>
        <v>4.233543512300407</v>
      </c>
      <c r="F71" s="24">
        <f t="shared" si="10"/>
        <v>4.027234265529829</v>
      </c>
      <c r="G71" s="24">
        <f t="shared" si="10"/>
        <v>3.9606781007020175</v>
      </c>
      <c r="H71" s="24">
        <f t="shared" si="10"/>
        <v>3.8882739045553536</v>
      </c>
      <c r="I71" s="24">
        <f t="shared" si="10"/>
        <v>3.8698212733159836</v>
      </c>
      <c r="J71" s="24">
        <f t="shared" si="10"/>
        <v>3.7969122937192985</v>
      </c>
      <c r="K71" s="24">
        <f t="shared" si="8"/>
        <v>3.7096604080627857</v>
      </c>
      <c r="L71" s="24">
        <f t="shared" si="8"/>
        <v>3.567059521226744</v>
      </c>
      <c r="M71" s="24">
        <f t="shared" si="8"/>
        <v>3.1287799430037757</v>
      </c>
      <c r="N71" s="24">
        <f t="shared" si="8"/>
        <v>2.410801165398521</v>
      </c>
    </row>
    <row r="72" spans="1:14" s="36" customFormat="1" ht="10.5" customHeight="1">
      <c r="A72" s="38">
        <f t="shared" si="6"/>
        <v>0.0045</v>
      </c>
      <c r="B72" s="53"/>
      <c r="C72" s="51">
        <f t="shared" si="9"/>
        <v>18</v>
      </c>
      <c r="D72" s="27">
        <f t="shared" si="10"/>
        <v>5.005089885210327</v>
      </c>
      <c r="E72" s="27">
        <f t="shared" si="10"/>
        <v>4.2347510561359</v>
      </c>
      <c r="F72" s="27">
        <f t="shared" si="10"/>
        <v>4.028356288856708</v>
      </c>
      <c r="G72" s="27">
        <f t="shared" si="10"/>
        <v>3.961781580888728</v>
      </c>
      <c r="H72" s="27">
        <f t="shared" si="10"/>
        <v>3.8893572122882936</v>
      </c>
      <c r="I72" s="27">
        <f t="shared" si="10"/>
        <v>3.8708994399815495</v>
      </c>
      <c r="J72" s="27">
        <f t="shared" si="10"/>
        <v>3.7979701472939302</v>
      </c>
      <c r="K72" s="27">
        <f t="shared" si="8"/>
        <v>3.7106939524851392</v>
      </c>
      <c r="L72" s="27">
        <f t="shared" si="8"/>
        <v>3.5680533357722353</v>
      </c>
      <c r="M72" s="27">
        <f t="shared" si="8"/>
        <v>3.129651648956114</v>
      </c>
      <c r="N72" s="27">
        <f t="shared" si="8"/>
        <v>2.411472836070177</v>
      </c>
    </row>
    <row r="73" spans="1:14" s="36" customFormat="1" ht="10.5" customHeight="1">
      <c r="A73" s="38">
        <f t="shared" si="6"/>
        <v>0.0045</v>
      </c>
      <c r="B73" s="53"/>
      <c r="C73" s="52">
        <f t="shared" si="9"/>
        <v>19</v>
      </c>
      <c r="D73" s="24">
        <f t="shared" si="10"/>
        <v>5.006649321641977</v>
      </c>
      <c r="E73" s="24">
        <f t="shared" si="10"/>
        <v>4.235958944402036</v>
      </c>
      <c r="F73" s="24">
        <f t="shared" si="10"/>
        <v>4.029478624789277</v>
      </c>
      <c r="G73" s="24">
        <f t="shared" si="10"/>
        <v>3.962885368514843</v>
      </c>
      <c r="H73" s="24">
        <f t="shared" si="10"/>
        <v>3.890440821840415</v>
      </c>
      <c r="I73" s="24">
        <f t="shared" si="10"/>
        <v>3.8719779070339486</v>
      </c>
      <c r="J73" s="24">
        <f t="shared" si="10"/>
        <v>3.7990282955959875</v>
      </c>
      <c r="K73" s="24">
        <f t="shared" si="8"/>
        <v>3.7117277848621724</v>
      </c>
      <c r="L73" s="24">
        <f t="shared" si="8"/>
        <v>3.569047427203309</v>
      </c>
      <c r="M73" s="24">
        <f t="shared" si="8"/>
        <v>3.1305235977734927</v>
      </c>
      <c r="N73" s="24">
        <f t="shared" si="8"/>
        <v>2.4121446938752635</v>
      </c>
    </row>
    <row r="74" spans="1:14" s="36" customFormat="1" ht="10.5" customHeight="1">
      <c r="A74" s="38">
        <f t="shared" si="6"/>
        <v>0.0045</v>
      </c>
      <c r="B74" s="53"/>
      <c r="C74" s="52">
        <f t="shared" si="9"/>
        <v>20</v>
      </c>
      <c r="D74" s="24">
        <f t="shared" si="10"/>
        <v>5.008209243947416</v>
      </c>
      <c r="E74" s="24">
        <f t="shared" si="10"/>
        <v>4.237167177197058</v>
      </c>
      <c r="F74" s="24">
        <f t="shared" si="10"/>
        <v>4.030601273414633</v>
      </c>
      <c r="G74" s="24">
        <f t="shared" si="10"/>
        <v>3.9639894636660205</v>
      </c>
      <c r="H74" s="24">
        <f t="shared" si="10"/>
        <v>3.8915247332958067</v>
      </c>
      <c r="I74" s="24">
        <f t="shared" si="10"/>
        <v>3.8730566745568717</v>
      </c>
      <c r="J74" s="24">
        <f t="shared" si="10"/>
        <v>3.8000867387075843</v>
      </c>
      <c r="K74" s="24">
        <f t="shared" si="8"/>
        <v>3.7127619052741117</v>
      </c>
      <c r="L74" s="24">
        <f t="shared" si="8"/>
        <v>3.570041795597107</v>
      </c>
      <c r="M74" s="24">
        <f t="shared" si="8"/>
        <v>3.1313957895235776</v>
      </c>
      <c r="N74" s="24">
        <f t="shared" si="8"/>
        <v>2.4128167388659176</v>
      </c>
    </row>
    <row r="75" spans="1:14" s="36" customFormat="1" ht="10.5" customHeight="1">
      <c r="A75" s="38">
        <f t="shared" si="6"/>
        <v>0.0045</v>
      </c>
      <c r="B75" s="53"/>
      <c r="C75" s="51">
        <f t="shared" si="9"/>
        <v>21</v>
      </c>
      <c r="D75" s="27">
        <f aca="true" t="shared" si="11" ref="D75:J82">100000*LVT/D$50*((1+D$51/100)^((DAYS360(D$45,$L$2)+$C75-1)/360)*((1+$A75)^(($C75-15)/30)))/100000</f>
        <v>5.0097696522780275</v>
      </c>
      <c r="E75" s="27">
        <f t="shared" si="11"/>
        <v>4.238375754619235</v>
      </c>
      <c r="F75" s="27">
        <f t="shared" si="11"/>
        <v>4.03172423481989</v>
      </c>
      <c r="G75" s="27">
        <f t="shared" si="11"/>
        <v>3.9650938664279383</v>
      </c>
      <c r="H75" s="27">
        <f t="shared" si="11"/>
        <v>3.89260894673858</v>
      </c>
      <c r="I75" s="27">
        <f t="shared" si="11"/>
        <v>3.8741357426340324</v>
      </c>
      <c r="J75" s="27">
        <f t="shared" si="11"/>
        <v>3.801145476710857</v>
      </c>
      <c r="K75" s="27">
        <f t="shared" si="8"/>
        <v>3.7137963138012045</v>
      </c>
      <c r="L75" s="27">
        <f t="shared" si="8"/>
        <v>3.571036441030794</v>
      </c>
      <c r="M75" s="27">
        <f t="shared" si="8"/>
        <v>3.1322682242740494</v>
      </c>
      <c r="N75" s="27">
        <f t="shared" si="8"/>
        <v>2.41348897109429</v>
      </c>
    </row>
    <row r="76" spans="1:14" s="36" customFormat="1" ht="10.5" customHeight="1">
      <c r="A76" s="38">
        <f t="shared" si="6"/>
        <v>0.0045</v>
      </c>
      <c r="B76" s="53"/>
      <c r="C76" s="52">
        <f t="shared" si="9"/>
        <v>22</v>
      </c>
      <c r="D76" s="24">
        <f t="shared" si="11"/>
        <v>5.011330546785241</v>
      </c>
      <c r="E76" s="24">
        <f t="shared" si="11"/>
        <v>4.239584676766869</v>
      </c>
      <c r="F76" s="24">
        <f t="shared" si="11"/>
        <v>4.032847509092197</v>
      </c>
      <c r="G76" s="24">
        <f t="shared" si="11"/>
        <v>3.9661985768862986</v>
      </c>
      <c r="H76" s="24">
        <f t="shared" si="11"/>
        <v>3.893693462252874</v>
      </c>
      <c r="I76" s="24">
        <f t="shared" si="11"/>
        <v>3.8752151113491684</v>
      </c>
      <c r="J76" s="24">
        <f t="shared" si="11"/>
        <v>3.8022045096879644</v>
      </c>
      <c r="K76" s="24">
        <f t="shared" si="8"/>
        <v>3.714831010523726</v>
      </c>
      <c r="L76" s="24">
        <f t="shared" si="8"/>
        <v>3.572031363581556</v>
      </c>
      <c r="M76" s="24">
        <f t="shared" si="8"/>
        <v>3.1331409020926118</v>
      </c>
      <c r="N76" s="24">
        <f t="shared" si="8"/>
        <v>2.4141613906125468</v>
      </c>
    </row>
    <row r="77" spans="1:14" s="36" customFormat="1" ht="10.5" customHeight="1">
      <c r="A77" s="38">
        <f t="shared" si="6"/>
        <v>0.0045</v>
      </c>
      <c r="B77" s="53"/>
      <c r="C77" s="52">
        <f t="shared" si="9"/>
        <v>23</v>
      </c>
      <c r="D77" s="24">
        <f t="shared" si="11"/>
        <v>5.012891927620537</v>
      </c>
      <c r="E77" s="24">
        <f t="shared" si="11"/>
        <v>4.240793943738286</v>
      </c>
      <c r="F77" s="24">
        <f t="shared" si="11"/>
        <v>4.033971096318716</v>
      </c>
      <c r="G77" s="24">
        <f t="shared" si="11"/>
        <v>3.96730359512683</v>
      </c>
      <c r="H77" s="24">
        <f t="shared" si="11"/>
        <v>3.894778279922847</v>
      </c>
      <c r="I77" s="24">
        <f t="shared" si="11"/>
        <v>3.876294780786039</v>
      </c>
      <c r="J77" s="24">
        <f t="shared" si="11"/>
        <v>3.80326383772109</v>
      </c>
      <c r="K77" s="24">
        <f t="shared" si="8"/>
        <v>3.715865995521966</v>
      </c>
      <c r="L77" s="24">
        <f t="shared" si="8"/>
        <v>3.5730265633265996</v>
      </c>
      <c r="M77" s="24">
        <f t="shared" si="8"/>
        <v>3.134013823046984</v>
      </c>
      <c r="N77" s="24">
        <f t="shared" si="8"/>
        <v>2.414833997472869</v>
      </c>
    </row>
    <row r="78" spans="1:14" s="36" customFormat="1" ht="10.5" customHeight="1">
      <c r="A78" s="38">
        <f t="shared" si="6"/>
        <v>0.0045</v>
      </c>
      <c r="B78" s="53"/>
      <c r="C78" s="51">
        <f t="shared" si="9"/>
        <v>24</v>
      </c>
      <c r="D78" s="27">
        <f t="shared" si="11"/>
        <v>5.01445379493544</v>
      </c>
      <c r="E78" s="27">
        <f t="shared" si="11"/>
        <v>4.2420035556318405</v>
      </c>
      <c r="F78" s="27">
        <f t="shared" si="11"/>
        <v>4.0350949965866425</v>
      </c>
      <c r="G78" s="27">
        <f t="shared" si="11"/>
        <v>3.968408921235284</v>
      </c>
      <c r="H78" s="27">
        <f t="shared" si="11"/>
        <v>3.8958633998326837</v>
      </c>
      <c r="I78" s="27">
        <f t="shared" si="11"/>
        <v>3.8773747510284298</v>
      </c>
      <c r="J78" s="27">
        <f t="shared" si="11"/>
        <v>3.804323460892438</v>
      </c>
      <c r="K78" s="27">
        <f t="shared" si="8"/>
        <v>3.7169012688762444</v>
      </c>
      <c r="L78" s="27">
        <f t="shared" si="8"/>
        <v>3.5740220403431535</v>
      </c>
      <c r="M78" s="27">
        <f t="shared" si="8"/>
        <v>3.1348869872049083</v>
      </c>
      <c r="N78" s="27">
        <f t="shared" si="8"/>
        <v>2.415506791727452</v>
      </c>
    </row>
    <row r="79" spans="1:14" s="36" customFormat="1" ht="10.5" customHeight="1">
      <c r="A79" s="38">
        <f t="shared" si="6"/>
        <v>0.0045</v>
      </c>
      <c r="B79" s="53"/>
      <c r="C79" s="52">
        <f t="shared" si="9"/>
        <v>25</v>
      </c>
      <c r="D79" s="24">
        <f t="shared" si="11"/>
        <v>5.016016148881521</v>
      </c>
      <c r="E79" s="24">
        <f t="shared" si="11"/>
        <v>4.243213512545916</v>
      </c>
      <c r="F79" s="24">
        <f t="shared" si="11"/>
        <v>4.036219209983192</v>
      </c>
      <c r="G79" s="24">
        <f t="shared" si="11"/>
        <v>3.9695145552974336</v>
      </c>
      <c r="H79" s="24">
        <f t="shared" si="11"/>
        <v>3.8969488220665895</v>
      </c>
      <c r="I79" s="24">
        <f t="shared" si="11"/>
        <v>3.878455022160146</v>
      </c>
      <c r="J79" s="24">
        <f t="shared" si="11"/>
        <v>3.8053833792842378</v>
      </c>
      <c r="K79" s="24">
        <f t="shared" si="8"/>
        <v>3.717936830666897</v>
      </c>
      <c r="L79" s="24">
        <f t="shared" si="8"/>
        <v>3.5750177947084687</v>
      </c>
      <c r="M79" s="24">
        <f t="shared" si="8"/>
        <v>3.1357603946341417</v>
      </c>
      <c r="N79" s="24">
        <f t="shared" si="8"/>
        <v>2.4161797734285053</v>
      </c>
    </row>
    <row r="80" spans="1:14" s="36" customFormat="1" ht="10.5" customHeight="1">
      <c r="A80" s="38">
        <f t="shared" si="6"/>
        <v>0.0045</v>
      </c>
      <c r="B80" s="53"/>
      <c r="C80" s="52">
        <f t="shared" si="9"/>
        <v>26</v>
      </c>
      <c r="D80" s="24">
        <f t="shared" si="11"/>
        <v>5.0175789896104</v>
      </c>
      <c r="E80" s="24">
        <f t="shared" si="11"/>
        <v>4.24442381457892</v>
      </c>
      <c r="F80" s="24">
        <f t="shared" si="11"/>
        <v>4.037343736595602</v>
      </c>
      <c r="G80" s="24">
        <f t="shared" si="11"/>
        <v>3.9706204973990777</v>
      </c>
      <c r="H80" s="24">
        <f t="shared" si="11"/>
        <v>3.8980345467087933</v>
      </c>
      <c r="I80" s="24">
        <f t="shared" si="11"/>
        <v>3.8795355942650187</v>
      </c>
      <c r="J80" s="24">
        <f t="shared" si="11"/>
        <v>3.806443592978739</v>
      </c>
      <c r="K80" s="24">
        <f t="shared" si="8"/>
        <v>3.7189726809742862</v>
      </c>
      <c r="L80" s="24">
        <f t="shared" si="8"/>
        <v>3.5760138264998176</v>
      </c>
      <c r="M80" s="24">
        <f t="shared" si="8"/>
        <v>3.1366340454024617</v>
      </c>
      <c r="N80" s="24">
        <f t="shared" si="8"/>
        <v>2.4168529426282532</v>
      </c>
    </row>
    <row r="81" spans="1:14" s="36" customFormat="1" ht="10.5" customHeight="1">
      <c r="A81" s="38">
        <f t="shared" si="6"/>
        <v>0.0045</v>
      </c>
      <c r="B81" s="53"/>
      <c r="C81" s="51">
        <f t="shared" si="9"/>
        <v>27</v>
      </c>
      <c r="D81" s="27">
        <f t="shared" si="11"/>
        <v>5.019142317273746</v>
      </c>
      <c r="E81" s="27">
        <f t="shared" si="11"/>
        <v>4.2456344618292965</v>
      </c>
      <c r="F81" s="27">
        <f t="shared" si="11"/>
        <v>4.038468576511142</v>
      </c>
      <c r="G81" s="27">
        <f t="shared" si="11"/>
        <v>3.97172674762604</v>
      </c>
      <c r="H81" s="27">
        <f t="shared" si="11"/>
        <v>3.8991205738435513</v>
      </c>
      <c r="I81" s="27">
        <f t="shared" si="11"/>
        <v>3.880616467426901</v>
      </c>
      <c r="J81" s="27">
        <f t="shared" si="11"/>
        <v>3.8075041020582154</v>
      </c>
      <c r="K81" s="27">
        <f t="shared" si="8"/>
        <v>3.7200088198787933</v>
      </c>
      <c r="L81" s="27">
        <f t="shared" si="8"/>
        <v>3.5770101357944917</v>
      </c>
      <c r="M81" s="27">
        <f t="shared" si="8"/>
        <v>3.1375079395776657</v>
      </c>
      <c r="N81" s="27">
        <f t="shared" si="8"/>
        <v>2.4175262993789333</v>
      </c>
    </row>
    <row r="82" spans="1:14" s="36" customFormat="1" ht="10.5" customHeight="1">
      <c r="A82" s="38">
        <f t="shared" si="6"/>
        <v>0.0045</v>
      </c>
      <c r="B82" s="53"/>
      <c r="C82" s="52">
        <f t="shared" si="9"/>
        <v>28</v>
      </c>
      <c r="D82" s="24">
        <f t="shared" si="11"/>
        <v>5.020706132023272</v>
      </c>
      <c r="E82" s="24">
        <f t="shared" si="11"/>
        <v>4.24684545439551</v>
      </c>
      <c r="F82" s="24">
        <f t="shared" si="11"/>
        <v>4.0395937298170965</v>
      </c>
      <c r="G82" s="24">
        <f t="shared" si="11"/>
        <v>3.972833306064166</v>
      </c>
      <c r="H82" s="24">
        <f t="shared" si="11"/>
        <v>3.9002069035551394</v>
      </c>
      <c r="I82" s="24">
        <f t="shared" si="11"/>
        <v>3.8816976417296716</v>
      </c>
      <c r="J82" s="24">
        <f t="shared" si="11"/>
        <v>3.808564906604966</v>
      </c>
      <c r="K82" s="24">
        <f t="shared" si="8"/>
        <v>3.7210452474608267</v>
      </c>
      <c r="L82" s="24">
        <f t="shared" si="8"/>
        <v>3.578006722669807</v>
      </c>
      <c r="M82" s="24">
        <f t="shared" si="8"/>
        <v>3.138382077227569</v>
      </c>
      <c r="N82" s="24">
        <f t="shared" si="8"/>
        <v>2.418199843732801</v>
      </c>
    </row>
    <row r="83" spans="2:13" s="32" customFormat="1" ht="10.5" customHeight="1">
      <c r="B83" s="50"/>
      <c r="C83" s="52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2:13" s="32" customFormat="1" ht="10.5" customHeight="1">
      <c r="B84" s="50"/>
      <c r="C84" s="52"/>
      <c r="D84" s="48"/>
      <c r="E84" s="48"/>
      <c r="F84" s="48"/>
      <c r="G84" s="48"/>
      <c r="H84" s="48"/>
      <c r="I84" s="48"/>
      <c r="J84" s="48"/>
      <c r="K84" s="48"/>
      <c r="L84" s="48"/>
      <c r="M84" s="48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4"/>
  <headerFooter alignWithMargins="0">
    <oddFooter>&amp;C&amp;"Times New Roman,Regular"Blaðsíða&amp;"Helv,Regular" &amp;"Times New Roman,Regular"&amp;P af &amp;N</oddFooter>
  </headerFooter>
  <legacyDrawing r:id="rId3"/>
  <oleObjects>
    <oleObject progId="Paint.Picture" shapeId="12281563" r:id="rId1"/>
    <oleObject progId="PBrush" shapeId="122815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Ibudalanasjodur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2009-05-06T12:20:05Z</dcterms:created>
  <dcterms:modified xsi:type="dcterms:W3CDTF">2009-05-14T15:34:02Z</dcterms:modified>
  <cp:category/>
  <cp:version/>
  <cp:contentType/>
  <cp:contentStatus/>
</cp:coreProperties>
</file>