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Verð september 2010" sheetId="1" r:id="rId1"/>
  </sheets>
  <externalReferences>
    <externalReference r:id="rId4"/>
  </externalReferences>
  <definedNames>
    <definedName name="Dags_visit_naest">'Verð september 2010'!$A$14</definedName>
    <definedName name="LVT">'Verð september 2010'!$C$9</definedName>
    <definedName name="NVT">'Verð september 2010'!$C$10</definedName>
    <definedName name="NvtNæstaMánaðar">'[1]Forsendur'!$D$4</definedName>
    <definedName name="NvtÞessaMánaðar">'[1]Forsendur'!$C$4</definedName>
    <definedName name="_xlnm.Print_Area" localSheetId="0">'Verð september 2010'!$B$7:$N$44,'Verð september 2010'!$B$46:$N$82</definedName>
    <definedName name="_xlnm.Print_Titles" localSheetId="0">'Verð september 2010'!$1:$5</definedName>
    <definedName name="Verdb_raun">'Verð september 2010'!$C$14</definedName>
    <definedName name="verdbspa">'Verð september 2010'!$C$13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<sst xmlns="http://schemas.openxmlformats.org/spreadsheetml/2006/main" count="39" uniqueCount="33">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</sst>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40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10" fontId="2" fillId="0" borderId="0" xfId="57" applyNumberFormat="1" applyFont="1" applyAlignment="1">
      <alignment horizontal="center"/>
    </xf>
    <xf numFmtId="16" fontId="2" fillId="0" borderId="0" xfId="0" applyNumberFormat="1" applyFont="1" applyAlignment="1" quotePrefix="1">
      <alignment horizontal="left"/>
    </xf>
    <xf numFmtId="2" fontId="2" fillId="0" borderId="0" xfId="0" applyNumberFormat="1" applyFont="1" applyAlignment="1">
      <alignment/>
    </xf>
    <xf numFmtId="169" fontId="2" fillId="33" borderId="0" xfId="0" applyNumberFormat="1" applyFont="1" applyFill="1" applyAlignment="1">
      <alignment horizontal="center"/>
    </xf>
    <xf numFmtId="10" fontId="2" fillId="33" borderId="0" xfId="57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0" fontId="2" fillId="0" borderId="0" xfId="57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10" fontId="6" fillId="33" borderId="0" xfId="57" applyNumberFormat="1" applyFont="1" applyFill="1" applyAlignment="1">
      <alignment horizontal="center"/>
    </xf>
    <xf numFmtId="10" fontId="5" fillId="33" borderId="0" xfId="57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arstyringarsvid\Fj&#225;rst&#253;ring\H&#250;sbr&#233;f\Reikna&#240;%20ver&#240;\2010\09-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ágúst 2010"/>
    </sheetNames>
    <sheetDataSet>
      <sheetData sheetId="0">
        <row r="2">
          <cell r="C2">
            <v>40422</v>
          </cell>
        </row>
        <row r="3">
          <cell r="C3">
            <v>7142</v>
          </cell>
          <cell r="D3">
            <v>7160</v>
          </cell>
        </row>
        <row r="4">
          <cell r="C4">
            <v>361.7</v>
          </cell>
          <cell r="D4">
            <v>362.6</v>
          </cell>
        </row>
        <row r="5">
          <cell r="D5">
            <v>40416</v>
          </cell>
        </row>
        <row r="6">
          <cell r="D6">
            <v>0.03027</v>
          </cell>
        </row>
        <row r="7">
          <cell r="C7">
            <v>0.0025</v>
          </cell>
        </row>
        <row r="8">
          <cell r="D8">
            <v>40449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">
      <selection activeCell="P41" sqref="P41"/>
    </sheetView>
  </sheetViews>
  <sheetFormatPr defaultColWidth="9.140625" defaultRowHeight="12.75" outlineLevelCol="1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1875" style="1" customWidth="1"/>
    <col min="6" max="6" width="10.8515625" style="1" bestFit="1" customWidth="1"/>
    <col min="7" max="7" width="11.140625" style="1" bestFit="1" customWidth="1"/>
    <col min="8" max="8" width="12.00390625" style="1" customWidth="1"/>
    <col min="9" max="9" width="11.140625" style="1" bestFit="1" customWidth="1"/>
    <col min="10" max="10" width="11.42187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125" style="1" bestFit="1" customWidth="1"/>
    <col min="15" max="19" width="9.7109375" style="1" customWidth="1"/>
    <col min="20" max="16384" width="9.140625" style="1" customWidth="1"/>
  </cols>
  <sheetData>
    <row r="1" spans="5:9" ht="20.25" customHeight="1">
      <c r="E1" s="2" t="s">
        <v>0</v>
      </c>
      <c r="H1" s="3">
        <f>'[1]Forsendur'!$C$2</f>
        <v>40422</v>
      </c>
      <c r="I1" s="4">
        <f>'[1]Forsendur'!$C$2</f>
        <v>40422</v>
      </c>
    </row>
    <row r="2" spans="11:12" ht="15" customHeight="1" thickBot="1">
      <c r="K2" s="5" t="s">
        <v>1</v>
      </c>
      <c r="L2" s="6">
        <f>'[1]Forsendur'!C2</f>
        <v>40422</v>
      </c>
    </row>
    <row r="3" spans="6:10" ht="18.75" customHeight="1" thickTop="1">
      <c r="F3" s="7">
        <f>IF(AND('[1]Forsendur'!D4&gt;0,'[1]Forsendur'!D5=""),"&gt;&gt;&gt; Ath  Ath &lt;&lt;&lt;","")</f>
      </c>
      <c r="J3" s="1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7">
        <f>IF(AND('[1]Forsendur'!D4&gt;0,'[1]Forsendur'!D5=""),"&gt;&gt;&gt; Það vantar dags vísitölu í  forsendur &lt;&lt;&lt;","")</f>
      </c>
      <c r="J4" s="1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2:14" ht="15.75" customHeight="1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4:13" ht="4.5" customHeight="1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4" ht="10.5" customHeight="1">
      <c r="B9" s="1" t="s">
        <v>15</v>
      </c>
      <c r="C9" s="10">
        <f>'[1]Forsendur'!C3</f>
        <v>7142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3:14" ht="10.5" customHeight="1">
      <c r="C10" s="11">
        <f>'[1]Forsendur'!C4</f>
        <v>361.7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ht="10.5" customHeight="1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ht="10.5" customHeight="1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ht="10.5" customHeight="1">
      <c r="A13" s="12" t="s">
        <v>19</v>
      </c>
      <c r="B13" s="1" t="s">
        <v>20</v>
      </c>
      <c r="C13" s="13">
        <f>'[1]Forsendur'!C7</f>
        <v>0.0025</v>
      </c>
      <c r="D13" s="14"/>
      <c r="N13" s="15"/>
    </row>
    <row r="14" spans="1:14" ht="10.5" customHeight="1">
      <c r="A14" s="16">
        <f>IF(DAY('[1]Forsendur'!D5)&lt;1,32,DAY('[1]Forsendur'!D5))</f>
        <v>26</v>
      </c>
      <c r="B14" s="1" t="str">
        <f>IF(C14&lt;0,"Lækkun vísitölu","Hækkun vísitölu")</f>
        <v>Hækkun vísitölu</v>
      </c>
      <c r="C14" s="13">
        <f>IF(AND('[1]Forsendur'!D3&gt;0,'[1]Forsendur'!D4&gt;0),ROUND('[1]Forsendur'!D4/'[1]Forsendur'!C4-1,4),0)</f>
        <v>0.0025</v>
      </c>
      <c r="N14" s="14"/>
    </row>
    <row r="15" ht="3.75" customHeight="1">
      <c r="A15" s="12"/>
    </row>
    <row r="16" spans="1:14" ht="10.5" customHeight="1">
      <c r="A16" s="17">
        <f>IF(Dags_visit_naest&gt;C16,verdbspa,Verdb_raun)</f>
        <v>0.0025</v>
      </c>
      <c r="B16" s="18" t="s">
        <v>21</v>
      </c>
      <c r="C16" s="10">
        <v>1</v>
      </c>
      <c r="D16" s="19">
        <f aca="true" t="shared" si="0" ref="D16:N25">ROUND(100000*LVT/D$11*((1+D$12/100)^((DAYS360(D$6,$L$2)+$C16-1)/360)*((1+$A16)^(($C16-15)/30)))/100000,5)</f>
        <v>8.47177</v>
      </c>
      <c r="E16" s="19">
        <f t="shared" si="0"/>
        <v>7.47953</v>
      </c>
      <c r="F16" s="19">
        <f t="shared" si="0"/>
        <v>7.69445</v>
      </c>
      <c r="G16" s="19">
        <f t="shared" si="0"/>
        <v>7.54052</v>
      </c>
      <c r="H16" s="19">
        <f t="shared" si="0"/>
        <v>7.15217</v>
      </c>
      <c r="I16" s="19">
        <f>ROUND(100000*LVT/I$11*((1+I$12/100)^((DAYS360(I$6,$L$2)+$C16-1)/360)*((1+$A16)^(($C16-15)/30)))/100000,5)</f>
        <v>6.70961</v>
      </c>
      <c r="J16" s="19">
        <f t="shared" si="0"/>
        <v>6.60844</v>
      </c>
      <c r="K16" s="19">
        <f t="shared" si="0"/>
        <v>6.50473</v>
      </c>
      <c r="L16" s="19">
        <f t="shared" si="0"/>
        <v>6.31254</v>
      </c>
      <c r="M16" s="19">
        <f t="shared" si="0"/>
        <v>6.18156</v>
      </c>
      <c r="N16" s="19">
        <f t="shared" si="0"/>
        <v>5.99052</v>
      </c>
    </row>
    <row r="17" spans="1:14" ht="10.5" customHeight="1">
      <c r="A17" s="17">
        <f aca="true" t="shared" si="1" ref="A17:A43">IF(Dags_visit_naest&gt;C17,verdbspa,Verdb_raun)</f>
        <v>0.0025</v>
      </c>
      <c r="B17" s="20"/>
      <c r="C17" s="10">
        <f aca="true" t="shared" si="2" ref="C17:C43">C16+1</f>
        <v>2</v>
      </c>
      <c r="D17" s="19">
        <f t="shared" si="0"/>
        <v>8.4738</v>
      </c>
      <c r="E17" s="19">
        <f t="shared" si="0"/>
        <v>7.48132</v>
      </c>
      <c r="F17" s="19">
        <f t="shared" si="0"/>
        <v>7.69634</v>
      </c>
      <c r="G17" s="19">
        <f t="shared" si="0"/>
        <v>7.54237</v>
      </c>
      <c r="H17" s="19">
        <f t="shared" si="0"/>
        <v>7.15393</v>
      </c>
      <c r="I17" s="19">
        <f t="shared" si="0"/>
        <v>6.71126</v>
      </c>
      <c r="J17" s="19">
        <f t="shared" si="0"/>
        <v>6.61006</v>
      </c>
      <c r="K17" s="19">
        <f t="shared" si="0"/>
        <v>6.50633</v>
      </c>
      <c r="L17" s="19">
        <f t="shared" si="0"/>
        <v>6.31409</v>
      </c>
      <c r="M17" s="19">
        <f t="shared" si="0"/>
        <v>6.18307</v>
      </c>
      <c r="N17" s="19">
        <f t="shared" si="0"/>
        <v>5.99199</v>
      </c>
    </row>
    <row r="18" spans="1:14" ht="10.5" customHeight="1">
      <c r="A18" s="17">
        <f t="shared" si="1"/>
        <v>0.0025</v>
      </c>
      <c r="B18" s="20"/>
      <c r="C18" s="21">
        <f t="shared" si="2"/>
        <v>3</v>
      </c>
      <c r="D18" s="22">
        <f t="shared" si="0"/>
        <v>8.47582</v>
      </c>
      <c r="E18" s="22">
        <f t="shared" si="0"/>
        <v>7.4831</v>
      </c>
      <c r="F18" s="22">
        <f t="shared" si="0"/>
        <v>7.69822</v>
      </c>
      <c r="G18" s="22">
        <f t="shared" si="0"/>
        <v>7.54422</v>
      </c>
      <c r="H18" s="22">
        <f t="shared" si="0"/>
        <v>7.15568</v>
      </c>
      <c r="I18" s="22">
        <f t="shared" si="0"/>
        <v>6.7129</v>
      </c>
      <c r="J18" s="22">
        <f t="shared" si="0"/>
        <v>6.61168</v>
      </c>
      <c r="K18" s="22">
        <f t="shared" si="0"/>
        <v>6.50792</v>
      </c>
      <c r="L18" s="22">
        <f t="shared" si="0"/>
        <v>6.31563</v>
      </c>
      <c r="M18" s="22">
        <f t="shared" si="0"/>
        <v>6.18459</v>
      </c>
      <c r="N18" s="22">
        <f t="shared" si="0"/>
        <v>5.99346</v>
      </c>
    </row>
    <row r="19" spans="1:14" ht="10.5" customHeight="1">
      <c r="A19" s="17">
        <f t="shared" si="1"/>
        <v>0.0025</v>
      </c>
      <c r="B19" s="20"/>
      <c r="C19" s="10">
        <f t="shared" si="2"/>
        <v>4</v>
      </c>
      <c r="D19" s="19">
        <f t="shared" si="0"/>
        <v>8.47784</v>
      </c>
      <c r="E19" s="19">
        <f t="shared" si="0"/>
        <v>7.48489</v>
      </c>
      <c r="F19" s="19">
        <f t="shared" si="0"/>
        <v>7.70011</v>
      </c>
      <c r="G19" s="19">
        <f t="shared" si="0"/>
        <v>7.54607</v>
      </c>
      <c r="H19" s="19">
        <f t="shared" si="0"/>
        <v>7.15743</v>
      </c>
      <c r="I19" s="19">
        <f t="shared" si="0"/>
        <v>6.71455</v>
      </c>
      <c r="J19" s="19">
        <f t="shared" si="0"/>
        <v>6.6133</v>
      </c>
      <c r="K19" s="19">
        <f t="shared" si="0"/>
        <v>6.50952</v>
      </c>
      <c r="L19" s="19">
        <f t="shared" si="0"/>
        <v>6.31718</v>
      </c>
      <c r="M19" s="19">
        <f t="shared" si="0"/>
        <v>6.1861</v>
      </c>
      <c r="N19" s="19">
        <f t="shared" si="0"/>
        <v>5.99493</v>
      </c>
    </row>
    <row r="20" spans="1:14" ht="10.5" customHeight="1">
      <c r="A20" s="17">
        <f t="shared" si="1"/>
        <v>0.0025</v>
      </c>
      <c r="B20" s="20"/>
      <c r="C20" s="10">
        <f t="shared" si="2"/>
        <v>5</v>
      </c>
      <c r="D20" s="19">
        <f t="shared" si="0"/>
        <v>8.47986</v>
      </c>
      <c r="E20" s="19">
        <f t="shared" si="0"/>
        <v>7.48667</v>
      </c>
      <c r="F20" s="19">
        <f t="shared" si="0"/>
        <v>7.702</v>
      </c>
      <c r="G20" s="19">
        <f t="shared" si="0"/>
        <v>7.54792</v>
      </c>
      <c r="H20" s="19">
        <f t="shared" si="0"/>
        <v>7.15919</v>
      </c>
      <c r="I20" s="19">
        <f t="shared" si="0"/>
        <v>6.71619</v>
      </c>
      <c r="J20" s="19">
        <f t="shared" si="0"/>
        <v>6.61492</v>
      </c>
      <c r="K20" s="19">
        <f t="shared" si="0"/>
        <v>6.51111</v>
      </c>
      <c r="L20" s="19">
        <f t="shared" si="0"/>
        <v>6.31873</v>
      </c>
      <c r="M20" s="19">
        <f t="shared" si="0"/>
        <v>6.18762</v>
      </c>
      <c r="N20" s="19">
        <f t="shared" si="0"/>
        <v>5.9964</v>
      </c>
    </row>
    <row r="21" spans="1:14" s="25" customFormat="1" ht="10.5" customHeight="1">
      <c r="A21" s="23">
        <f t="shared" si="1"/>
        <v>0.0025</v>
      </c>
      <c r="B21" s="24"/>
      <c r="C21" s="21">
        <f t="shared" si="2"/>
        <v>6</v>
      </c>
      <c r="D21" s="22">
        <f t="shared" si="0"/>
        <v>8.48188</v>
      </c>
      <c r="E21" s="22">
        <f t="shared" si="0"/>
        <v>7.48846</v>
      </c>
      <c r="F21" s="22">
        <f t="shared" si="0"/>
        <v>7.70388</v>
      </c>
      <c r="G21" s="22">
        <f t="shared" si="0"/>
        <v>7.54977</v>
      </c>
      <c r="H21" s="22">
        <f t="shared" si="0"/>
        <v>7.16094</v>
      </c>
      <c r="I21" s="22">
        <f t="shared" si="0"/>
        <v>6.71784</v>
      </c>
      <c r="J21" s="22">
        <f t="shared" si="0"/>
        <v>6.61654</v>
      </c>
      <c r="K21" s="22">
        <f t="shared" si="0"/>
        <v>6.51271</v>
      </c>
      <c r="L21" s="22">
        <f t="shared" si="0"/>
        <v>6.32028</v>
      </c>
      <c r="M21" s="22">
        <f t="shared" si="0"/>
        <v>6.18914</v>
      </c>
      <c r="N21" s="22">
        <f t="shared" si="0"/>
        <v>5.99787</v>
      </c>
    </row>
    <row r="22" spans="1:14" ht="10.5" customHeight="1">
      <c r="A22" s="17">
        <f t="shared" si="1"/>
        <v>0.0025</v>
      </c>
      <c r="B22" s="20"/>
      <c r="C22" s="10">
        <f t="shared" si="2"/>
        <v>7</v>
      </c>
      <c r="D22" s="19">
        <f t="shared" si="0"/>
        <v>8.48391</v>
      </c>
      <c r="E22" s="19">
        <f t="shared" si="0"/>
        <v>7.49025</v>
      </c>
      <c r="F22" s="19">
        <f t="shared" si="0"/>
        <v>7.70577</v>
      </c>
      <c r="G22" s="19">
        <f t="shared" si="0"/>
        <v>7.55162</v>
      </c>
      <c r="H22" s="19">
        <f t="shared" si="0"/>
        <v>7.1627</v>
      </c>
      <c r="I22" s="19">
        <f t="shared" si="0"/>
        <v>6.71949</v>
      </c>
      <c r="J22" s="19">
        <f t="shared" si="0"/>
        <v>6.61817</v>
      </c>
      <c r="K22" s="19">
        <f t="shared" si="0"/>
        <v>6.5143</v>
      </c>
      <c r="L22" s="19">
        <f t="shared" si="0"/>
        <v>6.32183</v>
      </c>
      <c r="M22" s="19">
        <f t="shared" si="0"/>
        <v>6.19065</v>
      </c>
      <c r="N22" s="19">
        <f t="shared" si="0"/>
        <v>5.99934</v>
      </c>
    </row>
    <row r="23" spans="1:14" ht="10.5" customHeight="1">
      <c r="A23" s="17">
        <f t="shared" si="1"/>
        <v>0.0025</v>
      </c>
      <c r="B23" s="20"/>
      <c r="C23" s="10">
        <f t="shared" si="2"/>
        <v>8</v>
      </c>
      <c r="D23" s="19">
        <f t="shared" si="0"/>
        <v>8.48593</v>
      </c>
      <c r="E23" s="19">
        <f t="shared" si="0"/>
        <v>7.49203</v>
      </c>
      <c r="F23" s="19">
        <f t="shared" si="0"/>
        <v>7.70766</v>
      </c>
      <c r="G23" s="19">
        <f t="shared" si="0"/>
        <v>7.55347</v>
      </c>
      <c r="H23" s="19">
        <f t="shared" si="0"/>
        <v>7.16445</v>
      </c>
      <c r="I23" s="19">
        <f t="shared" si="0"/>
        <v>6.72113</v>
      </c>
      <c r="J23" s="19">
        <f t="shared" si="0"/>
        <v>6.61979</v>
      </c>
      <c r="K23" s="19">
        <f t="shared" si="0"/>
        <v>6.5159</v>
      </c>
      <c r="L23" s="19">
        <f t="shared" si="0"/>
        <v>6.32338</v>
      </c>
      <c r="M23" s="19">
        <f t="shared" si="0"/>
        <v>6.19217</v>
      </c>
      <c r="N23" s="19">
        <f t="shared" si="0"/>
        <v>6.00081</v>
      </c>
    </row>
    <row r="24" spans="1:14" s="25" customFormat="1" ht="10.5" customHeight="1">
      <c r="A24" s="17">
        <f t="shared" si="1"/>
        <v>0.0025</v>
      </c>
      <c r="B24" s="20"/>
      <c r="C24" s="21">
        <f t="shared" si="2"/>
        <v>9</v>
      </c>
      <c r="D24" s="22">
        <f t="shared" si="0"/>
        <v>8.48796</v>
      </c>
      <c r="E24" s="22">
        <f t="shared" si="0"/>
        <v>7.49382</v>
      </c>
      <c r="F24" s="22">
        <f t="shared" si="0"/>
        <v>7.70955</v>
      </c>
      <c r="G24" s="22">
        <f t="shared" si="0"/>
        <v>7.55532</v>
      </c>
      <c r="H24" s="22">
        <f t="shared" si="0"/>
        <v>7.16621</v>
      </c>
      <c r="I24" s="22">
        <f t="shared" si="0"/>
        <v>6.72278</v>
      </c>
      <c r="J24" s="22">
        <f t="shared" si="0"/>
        <v>6.62141</v>
      </c>
      <c r="K24" s="22">
        <f t="shared" si="0"/>
        <v>6.5175</v>
      </c>
      <c r="L24" s="22">
        <f t="shared" si="0"/>
        <v>6.32493</v>
      </c>
      <c r="M24" s="22">
        <f t="shared" si="0"/>
        <v>6.19369</v>
      </c>
      <c r="N24" s="22">
        <f t="shared" si="0"/>
        <v>6.00228</v>
      </c>
    </row>
    <row r="25" spans="1:14" s="25" customFormat="1" ht="10.5" customHeight="1">
      <c r="A25" s="17">
        <f t="shared" si="1"/>
        <v>0.0025</v>
      </c>
      <c r="B25" s="20"/>
      <c r="C25" s="26">
        <f t="shared" si="2"/>
        <v>10</v>
      </c>
      <c r="D25" s="19">
        <f t="shared" si="0"/>
        <v>8.48998</v>
      </c>
      <c r="E25" s="19">
        <f t="shared" si="0"/>
        <v>7.49561</v>
      </c>
      <c r="F25" s="19">
        <f t="shared" si="0"/>
        <v>7.71144</v>
      </c>
      <c r="G25" s="19">
        <f t="shared" si="0"/>
        <v>7.55717</v>
      </c>
      <c r="H25" s="19">
        <f t="shared" si="0"/>
        <v>7.16797</v>
      </c>
      <c r="I25" s="19">
        <f t="shared" si="0"/>
        <v>6.72443</v>
      </c>
      <c r="J25" s="19">
        <f t="shared" si="0"/>
        <v>6.62303</v>
      </c>
      <c r="K25" s="19">
        <f t="shared" si="0"/>
        <v>6.5191</v>
      </c>
      <c r="L25" s="19">
        <f t="shared" si="0"/>
        <v>6.32648</v>
      </c>
      <c r="M25" s="19">
        <f t="shared" si="0"/>
        <v>6.19521</v>
      </c>
      <c r="N25" s="19">
        <f t="shared" si="0"/>
        <v>6.00375</v>
      </c>
    </row>
    <row r="26" spans="1:14" s="28" customFormat="1" ht="10.5" customHeight="1">
      <c r="A26" s="17">
        <f t="shared" si="1"/>
        <v>0.0025</v>
      </c>
      <c r="B26" s="27"/>
      <c r="C26" s="26">
        <f t="shared" si="2"/>
        <v>11</v>
      </c>
      <c r="D26" s="19">
        <f aca="true" t="shared" si="3" ref="D26:N35">ROUND(100000*LVT/D$11*((1+D$12/100)^((DAYS360(D$6,$L$2)+$C26-1)/360)*((1+$A26)^(($C26-15)/30)))/100000,5)</f>
        <v>8.49201</v>
      </c>
      <c r="E26" s="19">
        <f t="shared" si="3"/>
        <v>7.4974</v>
      </c>
      <c r="F26" s="19">
        <f t="shared" si="3"/>
        <v>7.71333</v>
      </c>
      <c r="G26" s="19">
        <f t="shared" si="3"/>
        <v>7.55903</v>
      </c>
      <c r="H26" s="19">
        <f t="shared" si="3"/>
        <v>7.16972</v>
      </c>
      <c r="I26" s="19">
        <f t="shared" si="3"/>
        <v>6.72608</v>
      </c>
      <c r="J26" s="19">
        <f t="shared" si="3"/>
        <v>6.62466</v>
      </c>
      <c r="K26" s="19">
        <f t="shared" si="3"/>
        <v>6.52069</v>
      </c>
      <c r="L26" s="19">
        <f t="shared" si="3"/>
        <v>6.32803</v>
      </c>
      <c r="M26" s="19">
        <f t="shared" si="3"/>
        <v>6.19673</v>
      </c>
      <c r="N26" s="19">
        <f t="shared" si="3"/>
        <v>6.00522</v>
      </c>
    </row>
    <row r="27" spans="1:14" s="28" customFormat="1" ht="10.5" customHeight="1">
      <c r="A27" s="29">
        <f t="shared" si="1"/>
        <v>0.0025</v>
      </c>
      <c r="B27" s="27"/>
      <c r="C27" s="21">
        <f t="shared" si="2"/>
        <v>12</v>
      </c>
      <c r="D27" s="22">
        <f t="shared" si="3"/>
        <v>8.49403</v>
      </c>
      <c r="E27" s="22">
        <f t="shared" si="3"/>
        <v>7.49919</v>
      </c>
      <c r="F27" s="22">
        <f t="shared" si="3"/>
        <v>7.71522</v>
      </c>
      <c r="G27" s="22">
        <f t="shared" si="3"/>
        <v>7.56088</v>
      </c>
      <c r="H27" s="22">
        <f t="shared" si="3"/>
        <v>7.17148</v>
      </c>
      <c r="I27" s="22">
        <f t="shared" si="3"/>
        <v>6.72773</v>
      </c>
      <c r="J27" s="22">
        <f t="shared" si="3"/>
        <v>6.62628</v>
      </c>
      <c r="K27" s="22">
        <f t="shared" si="3"/>
        <v>6.52229</v>
      </c>
      <c r="L27" s="22">
        <f t="shared" si="3"/>
        <v>6.32958</v>
      </c>
      <c r="M27" s="22">
        <f t="shared" si="3"/>
        <v>6.19824</v>
      </c>
      <c r="N27" s="22">
        <f t="shared" si="3"/>
        <v>6.00669</v>
      </c>
    </row>
    <row r="28" spans="1:14" s="28" customFormat="1" ht="10.5" customHeight="1">
      <c r="A28" s="29">
        <f t="shared" si="1"/>
        <v>0.0025</v>
      </c>
      <c r="B28" s="27"/>
      <c r="C28" s="26">
        <f t="shared" si="2"/>
        <v>13</v>
      </c>
      <c r="D28" s="19">
        <f t="shared" si="3"/>
        <v>8.49606</v>
      </c>
      <c r="E28" s="19">
        <f t="shared" si="3"/>
        <v>7.50097</v>
      </c>
      <c r="F28" s="19">
        <f t="shared" si="3"/>
        <v>7.71711</v>
      </c>
      <c r="G28" s="19">
        <f t="shared" si="3"/>
        <v>7.56273</v>
      </c>
      <c r="H28" s="19">
        <f t="shared" si="3"/>
        <v>7.17324</v>
      </c>
      <c r="I28" s="19">
        <f t="shared" si="3"/>
        <v>6.72937</v>
      </c>
      <c r="J28" s="19">
        <f t="shared" si="3"/>
        <v>6.62791</v>
      </c>
      <c r="K28" s="19">
        <f t="shared" si="3"/>
        <v>6.52389</v>
      </c>
      <c r="L28" s="19">
        <f t="shared" si="3"/>
        <v>6.33113</v>
      </c>
      <c r="M28" s="19">
        <f t="shared" si="3"/>
        <v>6.19976</v>
      </c>
      <c r="N28" s="19">
        <f t="shared" si="3"/>
        <v>6.00816</v>
      </c>
    </row>
    <row r="29" spans="1:14" s="28" customFormat="1" ht="10.5" customHeight="1">
      <c r="A29" s="30">
        <f t="shared" si="1"/>
        <v>0.0025</v>
      </c>
      <c r="B29" s="27"/>
      <c r="C29" s="26">
        <f t="shared" si="2"/>
        <v>14</v>
      </c>
      <c r="D29" s="19">
        <f t="shared" si="3"/>
        <v>8.49808</v>
      </c>
      <c r="E29" s="19">
        <f t="shared" si="3"/>
        <v>7.50276</v>
      </c>
      <c r="F29" s="19">
        <f t="shared" si="3"/>
        <v>7.719</v>
      </c>
      <c r="G29" s="19">
        <f t="shared" si="3"/>
        <v>7.56459</v>
      </c>
      <c r="H29" s="19">
        <f t="shared" si="3"/>
        <v>7.175</v>
      </c>
      <c r="I29" s="19">
        <f t="shared" si="3"/>
        <v>6.73102</v>
      </c>
      <c r="J29" s="19">
        <f t="shared" si="3"/>
        <v>6.62953</v>
      </c>
      <c r="K29" s="19">
        <f t="shared" si="3"/>
        <v>6.52549</v>
      </c>
      <c r="L29" s="19">
        <f t="shared" si="3"/>
        <v>6.33268</v>
      </c>
      <c r="M29" s="19">
        <f t="shared" si="3"/>
        <v>6.20128</v>
      </c>
      <c r="N29" s="19">
        <f t="shared" si="3"/>
        <v>6.00964</v>
      </c>
    </row>
    <row r="30" spans="1:14" s="28" customFormat="1" ht="10.5" customHeight="1">
      <c r="A30" s="30">
        <f t="shared" si="1"/>
        <v>0.0025</v>
      </c>
      <c r="B30" s="27"/>
      <c r="C30" s="21">
        <f t="shared" si="2"/>
        <v>15</v>
      </c>
      <c r="D30" s="22">
        <f t="shared" si="3"/>
        <v>8.50011</v>
      </c>
      <c r="E30" s="22">
        <f t="shared" si="3"/>
        <v>7.50455</v>
      </c>
      <c r="F30" s="22">
        <f t="shared" si="3"/>
        <v>7.7209</v>
      </c>
      <c r="G30" s="22">
        <f t="shared" si="3"/>
        <v>7.56644</v>
      </c>
      <c r="H30" s="22">
        <f t="shared" si="3"/>
        <v>7.17676</v>
      </c>
      <c r="I30" s="22">
        <f t="shared" si="3"/>
        <v>6.73267</v>
      </c>
      <c r="J30" s="22">
        <f t="shared" si="3"/>
        <v>6.63116</v>
      </c>
      <c r="K30" s="22">
        <f t="shared" si="3"/>
        <v>6.52709</v>
      </c>
      <c r="L30" s="22">
        <f t="shared" si="3"/>
        <v>6.33424</v>
      </c>
      <c r="M30" s="22">
        <f t="shared" si="3"/>
        <v>6.2028</v>
      </c>
      <c r="N30" s="22">
        <f t="shared" si="3"/>
        <v>6.01111</v>
      </c>
    </row>
    <row r="31" spans="1:14" s="28" customFormat="1" ht="10.5" customHeight="1">
      <c r="A31" s="30">
        <f t="shared" si="1"/>
        <v>0.0025</v>
      </c>
      <c r="C31" s="26">
        <f t="shared" si="2"/>
        <v>16</v>
      </c>
      <c r="D31" s="19">
        <f t="shared" si="3"/>
        <v>8.50214</v>
      </c>
      <c r="E31" s="19">
        <f t="shared" si="3"/>
        <v>7.50634</v>
      </c>
      <c r="F31" s="19">
        <f t="shared" si="3"/>
        <v>7.72279</v>
      </c>
      <c r="G31" s="19">
        <f t="shared" si="3"/>
        <v>7.5683</v>
      </c>
      <c r="H31" s="19">
        <f t="shared" si="3"/>
        <v>7.17852</v>
      </c>
      <c r="I31" s="19">
        <f t="shared" si="3"/>
        <v>6.73432</v>
      </c>
      <c r="J31" s="19">
        <f t="shared" si="3"/>
        <v>6.63278</v>
      </c>
      <c r="K31" s="19">
        <f t="shared" si="3"/>
        <v>6.52869</v>
      </c>
      <c r="L31" s="19">
        <f t="shared" si="3"/>
        <v>6.33579</v>
      </c>
      <c r="M31" s="19">
        <f t="shared" si="3"/>
        <v>6.20432</v>
      </c>
      <c r="N31" s="19">
        <f t="shared" si="3"/>
        <v>6.01258</v>
      </c>
    </row>
    <row r="32" spans="1:14" s="28" customFormat="1" ht="10.5" customHeight="1">
      <c r="A32" s="30">
        <f t="shared" si="1"/>
        <v>0.0025</v>
      </c>
      <c r="C32" s="26">
        <f t="shared" si="2"/>
        <v>17</v>
      </c>
      <c r="D32" s="19">
        <f t="shared" si="3"/>
        <v>8.50417</v>
      </c>
      <c r="E32" s="19">
        <f t="shared" si="3"/>
        <v>7.50813</v>
      </c>
      <c r="F32" s="19">
        <f t="shared" si="3"/>
        <v>7.72468</v>
      </c>
      <c r="G32" s="19">
        <f t="shared" si="3"/>
        <v>7.57015</v>
      </c>
      <c r="H32" s="19">
        <f t="shared" si="3"/>
        <v>7.18028</v>
      </c>
      <c r="I32" s="19">
        <f t="shared" si="3"/>
        <v>6.73597</v>
      </c>
      <c r="J32" s="19">
        <f t="shared" si="3"/>
        <v>6.63441</v>
      </c>
      <c r="K32" s="19">
        <f t="shared" si="3"/>
        <v>6.53029</v>
      </c>
      <c r="L32" s="19">
        <f t="shared" si="3"/>
        <v>6.33734</v>
      </c>
      <c r="M32" s="19">
        <f t="shared" si="3"/>
        <v>6.20584</v>
      </c>
      <c r="N32" s="19">
        <f t="shared" si="3"/>
        <v>6.01406</v>
      </c>
    </row>
    <row r="33" spans="1:14" s="28" customFormat="1" ht="10.5" customHeight="1">
      <c r="A33" s="30">
        <f t="shared" si="1"/>
        <v>0.0025</v>
      </c>
      <c r="C33" s="21">
        <f t="shared" si="2"/>
        <v>18</v>
      </c>
      <c r="D33" s="22">
        <f t="shared" si="3"/>
        <v>8.5062</v>
      </c>
      <c r="E33" s="22">
        <f t="shared" si="3"/>
        <v>7.50993</v>
      </c>
      <c r="F33" s="22">
        <f t="shared" si="3"/>
        <v>7.72658</v>
      </c>
      <c r="G33" s="22">
        <f t="shared" si="3"/>
        <v>7.57201</v>
      </c>
      <c r="H33" s="22">
        <f t="shared" si="3"/>
        <v>7.18204</v>
      </c>
      <c r="I33" s="22">
        <f t="shared" si="3"/>
        <v>6.73763</v>
      </c>
      <c r="J33" s="22">
        <f t="shared" si="3"/>
        <v>6.63603</v>
      </c>
      <c r="K33" s="22">
        <f t="shared" si="3"/>
        <v>6.53189</v>
      </c>
      <c r="L33" s="22">
        <f t="shared" si="3"/>
        <v>6.33889</v>
      </c>
      <c r="M33" s="22">
        <f t="shared" si="3"/>
        <v>6.20737</v>
      </c>
      <c r="N33" s="22">
        <f t="shared" si="3"/>
        <v>6.01553</v>
      </c>
    </row>
    <row r="34" spans="1:14" s="28" customFormat="1" ht="10.5" customHeight="1">
      <c r="A34" s="30">
        <f t="shared" si="1"/>
        <v>0.0025</v>
      </c>
      <c r="C34" s="26">
        <f t="shared" si="2"/>
        <v>19</v>
      </c>
      <c r="D34" s="19">
        <f t="shared" si="3"/>
        <v>8.50823</v>
      </c>
      <c r="E34" s="19">
        <f t="shared" si="3"/>
        <v>7.51172</v>
      </c>
      <c r="F34" s="19">
        <f t="shared" si="3"/>
        <v>7.72847</v>
      </c>
      <c r="G34" s="19">
        <f t="shared" si="3"/>
        <v>7.57386</v>
      </c>
      <c r="H34" s="19">
        <f t="shared" si="3"/>
        <v>7.1838</v>
      </c>
      <c r="I34" s="19">
        <f t="shared" si="3"/>
        <v>6.73928</v>
      </c>
      <c r="J34" s="19">
        <f t="shared" si="3"/>
        <v>6.63766</v>
      </c>
      <c r="K34" s="19">
        <f t="shared" si="3"/>
        <v>6.53349</v>
      </c>
      <c r="L34" s="19">
        <f t="shared" si="3"/>
        <v>6.34045</v>
      </c>
      <c r="M34" s="19">
        <f t="shared" si="3"/>
        <v>6.20889</v>
      </c>
      <c r="N34" s="19">
        <f t="shared" si="3"/>
        <v>6.01701</v>
      </c>
    </row>
    <row r="35" spans="1:14" s="28" customFormat="1" ht="10.5" customHeight="1">
      <c r="A35" s="30">
        <f t="shared" si="1"/>
        <v>0.0025</v>
      </c>
      <c r="C35" s="26">
        <f t="shared" si="2"/>
        <v>20</v>
      </c>
      <c r="D35" s="19">
        <f t="shared" si="3"/>
        <v>8.51026</v>
      </c>
      <c r="E35" s="19">
        <f t="shared" si="3"/>
        <v>7.51351</v>
      </c>
      <c r="F35" s="19">
        <f t="shared" si="3"/>
        <v>7.73036</v>
      </c>
      <c r="G35" s="19">
        <f t="shared" si="3"/>
        <v>7.57572</v>
      </c>
      <c r="H35" s="19">
        <f t="shared" si="3"/>
        <v>7.18556</v>
      </c>
      <c r="I35" s="19">
        <f t="shared" si="3"/>
        <v>6.74093</v>
      </c>
      <c r="J35" s="19">
        <f t="shared" si="3"/>
        <v>6.63929</v>
      </c>
      <c r="K35" s="19">
        <f t="shared" si="3"/>
        <v>6.53509</v>
      </c>
      <c r="L35" s="19">
        <f t="shared" si="3"/>
        <v>6.342</v>
      </c>
      <c r="M35" s="19">
        <f t="shared" si="3"/>
        <v>6.21041</v>
      </c>
      <c r="N35" s="19">
        <f t="shared" si="3"/>
        <v>6.01848</v>
      </c>
    </row>
    <row r="36" spans="1:14" s="28" customFormat="1" ht="10.5" customHeight="1">
      <c r="A36" s="30">
        <f t="shared" si="1"/>
        <v>0.0025</v>
      </c>
      <c r="C36" s="21">
        <f t="shared" si="2"/>
        <v>21</v>
      </c>
      <c r="D36" s="22">
        <f aca="true" t="shared" si="4" ref="D36:N43">ROUND(100000*LVT/D$11*((1+D$12/100)^((DAYS360(D$6,$L$2)+$C36-1)/360)*((1+$A36)^(($C36-15)/30)))/100000,5)</f>
        <v>8.51229</v>
      </c>
      <c r="E36" s="22">
        <f t="shared" si="4"/>
        <v>7.5153</v>
      </c>
      <c r="F36" s="22">
        <f t="shared" si="4"/>
        <v>7.73226</v>
      </c>
      <c r="G36" s="22">
        <f t="shared" si="4"/>
        <v>7.57758</v>
      </c>
      <c r="H36" s="22">
        <f t="shared" si="4"/>
        <v>7.18732</v>
      </c>
      <c r="I36" s="22">
        <f t="shared" si="4"/>
        <v>6.74258</v>
      </c>
      <c r="J36" s="22">
        <f t="shared" si="4"/>
        <v>6.64091</v>
      </c>
      <c r="K36" s="22">
        <f t="shared" si="4"/>
        <v>6.53669</v>
      </c>
      <c r="L36" s="22">
        <f t="shared" si="4"/>
        <v>6.34356</v>
      </c>
      <c r="M36" s="22">
        <f t="shared" si="4"/>
        <v>6.21193</v>
      </c>
      <c r="N36" s="22">
        <f t="shared" si="4"/>
        <v>6.01996</v>
      </c>
    </row>
    <row r="37" spans="1:14" s="28" customFormat="1" ht="10.5" customHeight="1">
      <c r="A37" s="30">
        <f t="shared" si="1"/>
        <v>0.0025</v>
      </c>
      <c r="C37" s="26">
        <f t="shared" si="2"/>
        <v>22</v>
      </c>
      <c r="D37" s="19">
        <f t="shared" si="4"/>
        <v>8.51432</v>
      </c>
      <c r="E37" s="19">
        <f t="shared" si="4"/>
        <v>7.51709</v>
      </c>
      <c r="F37" s="19">
        <f t="shared" si="4"/>
        <v>7.73415</v>
      </c>
      <c r="G37" s="19">
        <f t="shared" si="4"/>
        <v>7.57943</v>
      </c>
      <c r="H37" s="19">
        <f t="shared" si="4"/>
        <v>7.18908</v>
      </c>
      <c r="I37" s="19">
        <f t="shared" si="4"/>
        <v>6.74423</v>
      </c>
      <c r="J37" s="19">
        <f t="shared" si="4"/>
        <v>6.64254</v>
      </c>
      <c r="K37" s="19">
        <f t="shared" si="4"/>
        <v>6.5383</v>
      </c>
      <c r="L37" s="19">
        <f t="shared" si="4"/>
        <v>6.34511</v>
      </c>
      <c r="M37" s="19">
        <f t="shared" si="4"/>
        <v>6.21345</v>
      </c>
      <c r="N37" s="19">
        <f t="shared" si="4"/>
        <v>6.02143</v>
      </c>
    </row>
    <row r="38" spans="1:14" s="28" customFormat="1" ht="10.5" customHeight="1">
      <c r="A38" s="30">
        <f t="shared" si="1"/>
        <v>0.0025</v>
      </c>
      <c r="C38" s="26">
        <f t="shared" si="2"/>
        <v>23</v>
      </c>
      <c r="D38" s="19">
        <f t="shared" si="4"/>
        <v>8.51635</v>
      </c>
      <c r="E38" s="19">
        <f t="shared" si="4"/>
        <v>7.51889</v>
      </c>
      <c r="F38" s="19">
        <f t="shared" si="4"/>
        <v>7.73605</v>
      </c>
      <c r="G38" s="19">
        <f t="shared" si="4"/>
        <v>7.58129</v>
      </c>
      <c r="H38" s="19">
        <f t="shared" si="4"/>
        <v>7.19084</v>
      </c>
      <c r="I38" s="19">
        <f t="shared" si="4"/>
        <v>6.74589</v>
      </c>
      <c r="J38" s="19">
        <f t="shared" si="4"/>
        <v>6.64417</v>
      </c>
      <c r="K38" s="19">
        <f t="shared" si="4"/>
        <v>6.5399</v>
      </c>
      <c r="L38" s="19">
        <f t="shared" si="4"/>
        <v>6.34667</v>
      </c>
      <c r="M38" s="19">
        <f t="shared" si="4"/>
        <v>6.21498</v>
      </c>
      <c r="N38" s="19">
        <f t="shared" si="4"/>
        <v>6.02291</v>
      </c>
    </row>
    <row r="39" spans="1:14" s="28" customFormat="1" ht="10.5" customHeight="1">
      <c r="A39" s="30">
        <f t="shared" si="1"/>
        <v>0.0025</v>
      </c>
      <c r="C39" s="21">
        <f t="shared" si="2"/>
        <v>24</v>
      </c>
      <c r="D39" s="22">
        <f t="shared" si="4"/>
        <v>8.51838</v>
      </c>
      <c r="E39" s="22">
        <f t="shared" si="4"/>
        <v>7.52068</v>
      </c>
      <c r="F39" s="22">
        <f t="shared" si="4"/>
        <v>7.73795</v>
      </c>
      <c r="G39" s="22">
        <f t="shared" si="4"/>
        <v>7.58315</v>
      </c>
      <c r="H39" s="22">
        <f t="shared" si="4"/>
        <v>7.1926</v>
      </c>
      <c r="I39" s="22">
        <f t="shared" si="4"/>
        <v>6.74754</v>
      </c>
      <c r="J39" s="22">
        <f t="shared" si="4"/>
        <v>6.6458</v>
      </c>
      <c r="K39" s="22">
        <f t="shared" si="4"/>
        <v>6.5415</v>
      </c>
      <c r="L39" s="22">
        <f t="shared" si="4"/>
        <v>6.34822</v>
      </c>
      <c r="M39" s="22">
        <f t="shared" si="4"/>
        <v>6.2165</v>
      </c>
      <c r="N39" s="22">
        <f t="shared" si="4"/>
        <v>6.02438</v>
      </c>
    </row>
    <row r="40" spans="1:14" s="28" customFormat="1" ht="10.5" customHeight="1">
      <c r="A40" s="30">
        <f t="shared" si="1"/>
        <v>0.0025</v>
      </c>
      <c r="C40" s="26">
        <f t="shared" si="2"/>
        <v>25</v>
      </c>
      <c r="D40" s="19">
        <f t="shared" si="4"/>
        <v>8.52041</v>
      </c>
      <c r="E40" s="19">
        <f t="shared" si="4"/>
        <v>7.52248</v>
      </c>
      <c r="F40" s="19">
        <f t="shared" si="4"/>
        <v>7.73984</v>
      </c>
      <c r="G40" s="19">
        <f t="shared" si="4"/>
        <v>7.58501</v>
      </c>
      <c r="H40" s="19">
        <f t="shared" si="4"/>
        <v>7.19437</v>
      </c>
      <c r="I40" s="19">
        <f t="shared" si="4"/>
        <v>6.74919</v>
      </c>
      <c r="J40" s="19">
        <f t="shared" si="4"/>
        <v>6.64743</v>
      </c>
      <c r="K40" s="19">
        <f t="shared" si="4"/>
        <v>6.54311</v>
      </c>
      <c r="L40" s="19">
        <f t="shared" si="4"/>
        <v>6.34978</v>
      </c>
      <c r="M40" s="19">
        <f t="shared" si="4"/>
        <v>6.21802</v>
      </c>
      <c r="N40" s="19">
        <f t="shared" si="4"/>
        <v>6.02586</v>
      </c>
    </row>
    <row r="41" spans="1:14" s="28" customFormat="1" ht="10.5" customHeight="1">
      <c r="A41" s="30">
        <f t="shared" si="1"/>
        <v>0.0025</v>
      </c>
      <c r="C41" s="26">
        <f t="shared" si="2"/>
        <v>26</v>
      </c>
      <c r="D41" s="19">
        <f t="shared" si="4"/>
        <v>8.52244</v>
      </c>
      <c r="E41" s="19">
        <f t="shared" si="4"/>
        <v>7.52427</v>
      </c>
      <c r="F41" s="19">
        <f t="shared" si="4"/>
        <v>7.74174</v>
      </c>
      <c r="G41" s="19">
        <f t="shared" si="4"/>
        <v>7.58687</v>
      </c>
      <c r="H41" s="19">
        <f t="shared" si="4"/>
        <v>7.19613</v>
      </c>
      <c r="I41" s="19">
        <f t="shared" si="4"/>
        <v>6.75085</v>
      </c>
      <c r="J41" s="19">
        <f t="shared" si="4"/>
        <v>6.64906</v>
      </c>
      <c r="K41" s="19">
        <f t="shared" si="4"/>
        <v>6.54471</v>
      </c>
      <c r="L41" s="19">
        <f t="shared" si="4"/>
        <v>6.35134</v>
      </c>
      <c r="M41" s="19">
        <f t="shared" si="4"/>
        <v>6.21955</v>
      </c>
      <c r="N41" s="19">
        <f t="shared" si="4"/>
        <v>6.02734</v>
      </c>
    </row>
    <row r="42" spans="1:14" s="28" customFormat="1" ht="10.5" customHeight="1">
      <c r="A42" s="30">
        <f t="shared" si="1"/>
        <v>0.0025</v>
      </c>
      <c r="C42" s="21">
        <f t="shared" si="2"/>
        <v>27</v>
      </c>
      <c r="D42" s="22">
        <f t="shared" si="4"/>
        <v>8.52448</v>
      </c>
      <c r="E42" s="22">
        <f t="shared" si="4"/>
        <v>7.52606</v>
      </c>
      <c r="F42" s="22">
        <f t="shared" si="4"/>
        <v>7.74364</v>
      </c>
      <c r="G42" s="22">
        <f t="shared" si="4"/>
        <v>7.58873</v>
      </c>
      <c r="H42" s="22">
        <f t="shared" si="4"/>
        <v>7.19789</v>
      </c>
      <c r="I42" s="22">
        <f t="shared" si="4"/>
        <v>6.7525</v>
      </c>
      <c r="J42" s="22">
        <f t="shared" si="4"/>
        <v>6.65069</v>
      </c>
      <c r="K42" s="22">
        <f t="shared" si="4"/>
        <v>6.54631</v>
      </c>
      <c r="L42" s="22">
        <f t="shared" si="4"/>
        <v>6.35289</v>
      </c>
      <c r="M42" s="22">
        <f t="shared" si="4"/>
        <v>6.22107</v>
      </c>
      <c r="N42" s="22">
        <f t="shared" si="4"/>
        <v>6.02882</v>
      </c>
    </row>
    <row r="43" spans="1:14" s="28" customFormat="1" ht="10.5" customHeight="1">
      <c r="A43" s="30">
        <f t="shared" si="1"/>
        <v>0.0025</v>
      </c>
      <c r="C43" s="26">
        <f t="shared" si="2"/>
        <v>28</v>
      </c>
      <c r="D43" s="19">
        <f t="shared" si="4"/>
        <v>8.52651</v>
      </c>
      <c r="E43" s="19">
        <f t="shared" si="4"/>
        <v>7.52786</v>
      </c>
      <c r="F43" s="19">
        <f t="shared" si="4"/>
        <v>7.74554</v>
      </c>
      <c r="G43" s="19">
        <f t="shared" si="4"/>
        <v>7.59059</v>
      </c>
      <c r="H43" s="19">
        <f t="shared" si="4"/>
        <v>7.19966</v>
      </c>
      <c r="I43" s="19">
        <f t="shared" si="4"/>
        <v>6.75416</v>
      </c>
      <c r="J43" s="19">
        <f t="shared" si="4"/>
        <v>6.65232</v>
      </c>
      <c r="K43" s="19">
        <f t="shared" si="4"/>
        <v>6.54792</v>
      </c>
      <c r="L43" s="19">
        <f t="shared" si="4"/>
        <v>6.35445</v>
      </c>
      <c r="M43" s="19">
        <f t="shared" si="4"/>
        <v>6.2226</v>
      </c>
      <c r="N43" s="19">
        <f t="shared" si="4"/>
        <v>6.03029</v>
      </c>
    </row>
    <row r="44" spans="1:13" s="25" customFormat="1" ht="11.25" customHeight="1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ht="7.5" customHeight="1">
      <c r="A47" s="31"/>
    </row>
    <row r="48" spans="1:19" ht="10.5" customHeight="1">
      <c r="A48" s="31"/>
      <c r="B48" s="1" t="s">
        <v>15</v>
      </c>
      <c r="C48" s="1">
        <f>'[1]Forsendur'!C3</f>
        <v>7142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0.5" customHeight="1">
      <c r="A49" s="31"/>
      <c r="C49" s="34">
        <f>'[1]Forsendur'!C4</f>
        <v>361.7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0.5" customHeight="1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0.5" customHeight="1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3" ht="10.5" customHeight="1">
      <c r="A52" s="31"/>
      <c r="B52" s="1" t="s">
        <v>20</v>
      </c>
      <c r="C52" s="13">
        <f>'[1]Forsendur'!C7</f>
        <v>0.0025</v>
      </c>
    </row>
    <row r="53" spans="1:14" ht="10.5" customHeight="1">
      <c r="A53" s="31"/>
      <c r="B53" s="1" t="str">
        <f>B14</f>
        <v>Hækkun vísitölu</v>
      </c>
      <c r="C53" s="13">
        <f>Verdb_raun</f>
        <v>0.0025</v>
      </c>
      <c r="H53" s="32"/>
      <c r="K53" s="32"/>
      <c r="M53" s="32"/>
      <c r="N53" s="32"/>
    </row>
    <row r="54" ht="3.75" customHeight="1">
      <c r="A54" s="31"/>
    </row>
    <row r="55" spans="1:14" ht="10.5" customHeight="1">
      <c r="A55" s="17">
        <f aca="true" t="shared" si="5" ref="A55:A82">IF(Dags_visit_naest&gt;C55,verdbspa,Verdb_raun)</f>
        <v>0.0025</v>
      </c>
      <c r="B55" s="18" t="str">
        <f>B16</f>
        <v>Dagsetning...</v>
      </c>
      <c r="C55" s="20">
        <v>1</v>
      </c>
      <c r="D55" s="19">
        <f aca="true" t="shared" si="6" ref="D55:J64">ROUND(100000*LVT/D$50*((1+D$51/100)^((DAYS360(D$45,$L$2)+$C55-1)/360)*((1+$A55)^(($C55-15)/30)))/100000,5)</f>
        <v>5.82377</v>
      </c>
      <c r="E55" s="19">
        <f t="shared" si="6"/>
        <v>4.86772</v>
      </c>
      <c r="F55" s="19">
        <f t="shared" si="6"/>
        <v>4.6163</v>
      </c>
      <c r="G55" s="19">
        <f t="shared" si="6"/>
        <v>4.54001</v>
      </c>
      <c r="H55" s="19">
        <f t="shared" si="6"/>
        <v>4.45702</v>
      </c>
      <c r="I55" s="19">
        <f t="shared" si="6"/>
        <v>4.43586</v>
      </c>
      <c r="J55" s="19">
        <f>ROUND(100000*LVT/J$50*((1+J$51/100)^((DAYS360(J$45,$L$2)+$C55-1)/360)*((1+$A55)^(($C55-15)/30)))/100000,5)</f>
        <v>4.35229</v>
      </c>
      <c r="K55" s="19">
        <f aca="true" t="shared" si="7" ref="K55:N82">ROUND(100000*NVT/K$50*((1+K$51/100)^((DAYS360(K$45,$L$2)+$C55-1)/360)*((1+$A55)^(($C55-15)/30)))/100000,5)</f>
        <v>4.25233</v>
      </c>
      <c r="L55" s="19">
        <f t="shared" si="7"/>
        <v>4.08887</v>
      </c>
      <c r="M55" s="19">
        <f t="shared" si="7"/>
        <v>3.58647</v>
      </c>
      <c r="N55" s="19">
        <f t="shared" si="7"/>
        <v>2.76347</v>
      </c>
    </row>
    <row r="56" spans="1:14" ht="10.5" customHeight="1">
      <c r="A56" s="17">
        <f t="shared" si="5"/>
        <v>0.0025</v>
      </c>
      <c r="B56" s="32"/>
      <c r="C56" s="20">
        <f aca="true" t="shared" si="8" ref="C56:C82">C55+1</f>
        <v>2</v>
      </c>
      <c r="D56" s="19">
        <f t="shared" si="6"/>
        <v>5.82519</v>
      </c>
      <c r="E56" s="19">
        <f t="shared" si="6"/>
        <v>4.86879</v>
      </c>
      <c r="F56" s="19">
        <f t="shared" si="6"/>
        <v>4.61728</v>
      </c>
      <c r="G56" s="19">
        <f t="shared" si="6"/>
        <v>4.54097</v>
      </c>
      <c r="H56" s="19">
        <f t="shared" si="6"/>
        <v>4.45796</v>
      </c>
      <c r="I56" s="19">
        <f t="shared" si="6"/>
        <v>4.4368</v>
      </c>
      <c r="J56" s="19">
        <f t="shared" si="6"/>
        <v>4.35321</v>
      </c>
      <c r="K56" s="19">
        <f t="shared" si="7"/>
        <v>4.25323</v>
      </c>
      <c r="L56" s="19">
        <f t="shared" si="7"/>
        <v>4.08973</v>
      </c>
      <c r="M56" s="19">
        <f t="shared" si="7"/>
        <v>3.58723</v>
      </c>
      <c r="N56" s="19">
        <f t="shared" si="7"/>
        <v>2.76405</v>
      </c>
    </row>
    <row r="57" spans="1:14" ht="10.5" customHeight="1">
      <c r="A57" s="17">
        <f t="shared" si="5"/>
        <v>0.0025</v>
      </c>
      <c r="B57" s="32"/>
      <c r="C57" s="21">
        <f t="shared" si="8"/>
        <v>3</v>
      </c>
      <c r="D57" s="22">
        <f t="shared" si="6"/>
        <v>5.82662</v>
      </c>
      <c r="E57" s="22">
        <f t="shared" si="6"/>
        <v>4.86985</v>
      </c>
      <c r="F57" s="22">
        <f t="shared" si="6"/>
        <v>4.61826</v>
      </c>
      <c r="G57" s="22">
        <f t="shared" si="6"/>
        <v>4.54194</v>
      </c>
      <c r="H57" s="22">
        <f t="shared" si="6"/>
        <v>4.45891</v>
      </c>
      <c r="I57" s="22">
        <f t="shared" si="6"/>
        <v>4.43775</v>
      </c>
      <c r="J57" s="22">
        <f t="shared" si="6"/>
        <v>4.35414</v>
      </c>
      <c r="K57" s="22">
        <f t="shared" si="7"/>
        <v>4.25413</v>
      </c>
      <c r="L57" s="22">
        <f t="shared" si="7"/>
        <v>4.0906</v>
      </c>
      <c r="M57" s="22">
        <f t="shared" si="7"/>
        <v>3.588</v>
      </c>
      <c r="N57" s="22">
        <f t="shared" si="7"/>
        <v>2.76464</v>
      </c>
    </row>
    <row r="58" spans="1:14" ht="10.5" customHeight="1">
      <c r="A58" s="17">
        <f t="shared" si="5"/>
        <v>0.0025</v>
      </c>
      <c r="B58" s="32"/>
      <c r="C58" s="20">
        <f t="shared" si="8"/>
        <v>4</v>
      </c>
      <c r="D58" s="19">
        <f t="shared" si="6"/>
        <v>5.82805</v>
      </c>
      <c r="E58" s="19">
        <f t="shared" si="6"/>
        <v>4.87092</v>
      </c>
      <c r="F58" s="19">
        <f t="shared" si="6"/>
        <v>4.61924</v>
      </c>
      <c r="G58" s="19">
        <f t="shared" si="6"/>
        <v>4.5429</v>
      </c>
      <c r="H58" s="19">
        <f t="shared" si="6"/>
        <v>4.45985</v>
      </c>
      <c r="I58" s="19">
        <f t="shared" si="6"/>
        <v>4.43869</v>
      </c>
      <c r="J58" s="19">
        <f t="shared" si="6"/>
        <v>4.35506</v>
      </c>
      <c r="K58" s="19">
        <f t="shared" si="7"/>
        <v>4.25504</v>
      </c>
      <c r="L58" s="19">
        <f t="shared" si="7"/>
        <v>4.09147</v>
      </c>
      <c r="M58" s="19">
        <f t="shared" si="7"/>
        <v>3.58876</v>
      </c>
      <c r="N58" s="19">
        <f t="shared" si="7"/>
        <v>2.76522</v>
      </c>
    </row>
    <row r="59" spans="1:14" ht="10.5" customHeight="1">
      <c r="A59" s="17">
        <f t="shared" si="5"/>
        <v>0.0025</v>
      </c>
      <c r="B59" s="32"/>
      <c r="C59" s="20">
        <f t="shared" si="8"/>
        <v>5</v>
      </c>
      <c r="D59" s="19">
        <f t="shared" si="6"/>
        <v>5.82948</v>
      </c>
      <c r="E59" s="19">
        <f t="shared" si="6"/>
        <v>4.87198</v>
      </c>
      <c r="F59" s="19">
        <f t="shared" si="6"/>
        <v>4.62022</v>
      </c>
      <c r="G59" s="19">
        <f t="shared" si="6"/>
        <v>4.54386</v>
      </c>
      <c r="H59" s="19">
        <f t="shared" si="6"/>
        <v>4.4608</v>
      </c>
      <c r="I59" s="19">
        <f t="shared" si="6"/>
        <v>4.43963</v>
      </c>
      <c r="J59" s="19">
        <f t="shared" si="6"/>
        <v>4.35598</v>
      </c>
      <c r="K59" s="19">
        <f t="shared" si="7"/>
        <v>4.25594</v>
      </c>
      <c r="L59" s="19">
        <f t="shared" si="7"/>
        <v>4.09234</v>
      </c>
      <c r="M59" s="19">
        <f t="shared" si="7"/>
        <v>3.58952</v>
      </c>
      <c r="N59" s="19">
        <f t="shared" si="7"/>
        <v>2.76581</v>
      </c>
    </row>
    <row r="60" spans="1:14" ht="10.5" customHeight="1">
      <c r="A60" s="17">
        <f t="shared" si="5"/>
        <v>0.0025</v>
      </c>
      <c r="B60" s="32"/>
      <c r="C60" s="21">
        <f t="shared" si="8"/>
        <v>6</v>
      </c>
      <c r="D60" s="22">
        <f t="shared" si="6"/>
        <v>5.83091</v>
      </c>
      <c r="E60" s="22">
        <f t="shared" si="6"/>
        <v>4.87305</v>
      </c>
      <c r="F60" s="22">
        <f t="shared" si="6"/>
        <v>4.6212</v>
      </c>
      <c r="G60" s="22">
        <f t="shared" si="6"/>
        <v>4.54483</v>
      </c>
      <c r="H60" s="22">
        <f t="shared" si="6"/>
        <v>4.46175</v>
      </c>
      <c r="I60" s="22">
        <f t="shared" si="6"/>
        <v>4.44057</v>
      </c>
      <c r="J60" s="22">
        <f t="shared" si="6"/>
        <v>4.35691</v>
      </c>
      <c r="K60" s="22">
        <f t="shared" si="7"/>
        <v>4.25684</v>
      </c>
      <c r="L60" s="22">
        <f t="shared" si="7"/>
        <v>4.09321</v>
      </c>
      <c r="M60" s="22">
        <f t="shared" si="7"/>
        <v>3.59028</v>
      </c>
      <c r="N60" s="22">
        <f t="shared" si="7"/>
        <v>2.7664</v>
      </c>
    </row>
    <row r="61" spans="1:14" ht="10.5" customHeight="1">
      <c r="A61" s="17">
        <f t="shared" si="5"/>
        <v>0.0025</v>
      </c>
      <c r="B61" s="32"/>
      <c r="C61" s="20">
        <f t="shared" si="8"/>
        <v>7</v>
      </c>
      <c r="D61" s="19">
        <f t="shared" si="6"/>
        <v>5.83234</v>
      </c>
      <c r="E61" s="19">
        <f t="shared" si="6"/>
        <v>4.87411</v>
      </c>
      <c r="F61" s="19">
        <f t="shared" si="6"/>
        <v>4.62218</v>
      </c>
      <c r="G61" s="19">
        <f t="shared" si="6"/>
        <v>4.54579</v>
      </c>
      <c r="H61" s="19">
        <f t="shared" si="6"/>
        <v>4.46269</v>
      </c>
      <c r="I61" s="19">
        <f t="shared" si="6"/>
        <v>4.44151</v>
      </c>
      <c r="J61" s="19">
        <f t="shared" si="6"/>
        <v>4.35783</v>
      </c>
      <c r="K61" s="19">
        <f t="shared" si="7"/>
        <v>4.25774</v>
      </c>
      <c r="L61" s="19">
        <f t="shared" si="7"/>
        <v>4.09407</v>
      </c>
      <c r="M61" s="19">
        <f t="shared" si="7"/>
        <v>3.59104</v>
      </c>
      <c r="N61" s="19">
        <f t="shared" si="7"/>
        <v>2.76699</v>
      </c>
    </row>
    <row r="62" spans="1:14" ht="10.5" customHeight="1">
      <c r="A62" s="17">
        <f t="shared" si="5"/>
        <v>0.0025</v>
      </c>
      <c r="B62" s="32"/>
      <c r="C62" s="20">
        <f t="shared" si="8"/>
        <v>8</v>
      </c>
      <c r="D62" s="19">
        <f t="shared" si="6"/>
        <v>5.83377</v>
      </c>
      <c r="E62" s="19">
        <f t="shared" si="6"/>
        <v>4.87518</v>
      </c>
      <c r="F62" s="19">
        <f t="shared" si="6"/>
        <v>4.62316</v>
      </c>
      <c r="G62" s="19">
        <f t="shared" si="6"/>
        <v>4.54676</v>
      </c>
      <c r="H62" s="19">
        <f t="shared" si="6"/>
        <v>4.46364</v>
      </c>
      <c r="I62" s="19">
        <f t="shared" si="6"/>
        <v>4.44246</v>
      </c>
      <c r="J62" s="19">
        <f t="shared" si="6"/>
        <v>4.35876</v>
      </c>
      <c r="K62" s="19">
        <f t="shared" si="7"/>
        <v>4.25865</v>
      </c>
      <c r="L62" s="19">
        <f t="shared" si="7"/>
        <v>4.09494</v>
      </c>
      <c r="M62" s="19">
        <f t="shared" si="7"/>
        <v>3.5918</v>
      </c>
      <c r="N62" s="19">
        <f t="shared" si="7"/>
        <v>2.76757</v>
      </c>
    </row>
    <row r="63" spans="1:14" s="25" customFormat="1" ht="10.5" customHeight="1">
      <c r="A63" s="17">
        <f t="shared" si="5"/>
        <v>0.0025</v>
      </c>
      <c r="B63" s="35"/>
      <c r="C63" s="21">
        <f t="shared" si="8"/>
        <v>9</v>
      </c>
      <c r="D63" s="22">
        <f t="shared" si="6"/>
        <v>5.8352</v>
      </c>
      <c r="E63" s="22">
        <f t="shared" si="6"/>
        <v>4.87625</v>
      </c>
      <c r="F63" s="22">
        <f t="shared" si="6"/>
        <v>4.62414</v>
      </c>
      <c r="G63" s="22">
        <f t="shared" si="6"/>
        <v>4.54772</v>
      </c>
      <c r="H63" s="22">
        <f t="shared" si="6"/>
        <v>4.46459</v>
      </c>
      <c r="I63" s="22">
        <f t="shared" si="6"/>
        <v>4.4434</v>
      </c>
      <c r="J63" s="22">
        <f t="shared" si="6"/>
        <v>4.35968</v>
      </c>
      <c r="K63" s="22">
        <f t="shared" si="7"/>
        <v>4.25955</v>
      </c>
      <c r="L63" s="22">
        <f t="shared" si="7"/>
        <v>4.09581</v>
      </c>
      <c r="M63" s="22">
        <f t="shared" si="7"/>
        <v>3.59257</v>
      </c>
      <c r="N63" s="22">
        <f t="shared" si="7"/>
        <v>2.76816</v>
      </c>
    </row>
    <row r="64" spans="1:14" s="25" customFormat="1" ht="10.5" customHeight="1">
      <c r="A64" s="17">
        <f t="shared" si="5"/>
        <v>0.0025</v>
      </c>
      <c r="B64" s="35"/>
      <c r="C64" s="24">
        <f t="shared" si="8"/>
        <v>10</v>
      </c>
      <c r="D64" s="19">
        <f t="shared" si="6"/>
        <v>5.83663</v>
      </c>
      <c r="E64" s="19">
        <f t="shared" si="6"/>
        <v>4.87731</v>
      </c>
      <c r="F64" s="19">
        <f t="shared" si="6"/>
        <v>4.62512</v>
      </c>
      <c r="G64" s="19">
        <f t="shared" si="6"/>
        <v>4.54869</v>
      </c>
      <c r="H64" s="19">
        <f t="shared" si="6"/>
        <v>4.46553</v>
      </c>
      <c r="I64" s="19">
        <f t="shared" si="6"/>
        <v>4.44434</v>
      </c>
      <c r="J64" s="19">
        <f t="shared" si="6"/>
        <v>4.36061</v>
      </c>
      <c r="K64" s="19">
        <f t="shared" si="7"/>
        <v>4.26045</v>
      </c>
      <c r="L64" s="19">
        <f t="shared" si="7"/>
        <v>4.09668</v>
      </c>
      <c r="M64" s="19">
        <f t="shared" si="7"/>
        <v>3.59333</v>
      </c>
      <c r="N64" s="19">
        <f t="shared" si="7"/>
        <v>2.76875</v>
      </c>
    </row>
    <row r="65" spans="1:14" s="28" customFormat="1" ht="10.5" customHeight="1">
      <c r="A65" s="29">
        <f t="shared" si="5"/>
        <v>0.0025</v>
      </c>
      <c r="B65" s="36"/>
      <c r="C65" s="24">
        <f t="shared" si="8"/>
        <v>11</v>
      </c>
      <c r="D65" s="19">
        <f aca="true" t="shared" si="9" ref="D65:J74">ROUND(100000*LVT/D$50*((1+D$51/100)^((DAYS360(D$45,$L$2)+$C65-1)/360)*((1+$A65)^(($C65-15)/30)))/100000,5)</f>
        <v>5.83806</v>
      </c>
      <c r="E65" s="19">
        <f t="shared" si="9"/>
        <v>4.87838</v>
      </c>
      <c r="F65" s="19">
        <f t="shared" si="9"/>
        <v>4.6261</v>
      </c>
      <c r="G65" s="19">
        <f t="shared" si="9"/>
        <v>4.54965</v>
      </c>
      <c r="H65" s="19">
        <f t="shared" si="9"/>
        <v>4.46648</v>
      </c>
      <c r="I65" s="19">
        <f t="shared" si="9"/>
        <v>4.44528</v>
      </c>
      <c r="J65" s="19">
        <f t="shared" si="9"/>
        <v>4.36153</v>
      </c>
      <c r="K65" s="19">
        <f t="shared" si="7"/>
        <v>4.26136</v>
      </c>
      <c r="L65" s="19">
        <f t="shared" si="7"/>
        <v>4.09755</v>
      </c>
      <c r="M65" s="19">
        <f t="shared" si="7"/>
        <v>3.59409</v>
      </c>
      <c r="N65" s="19">
        <f t="shared" si="7"/>
        <v>2.76933</v>
      </c>
    </row>
    <row r="66" spans="1:14" s="28" customFormat="1" ht="10.5" customHeight="1">
      <c r="A66" s="29">
        <f t="shared" si="5"/>
        <v>0.0025</v>
      </c>
      <c r="B66" s="36"/>
      <c r="C66" s="21">
        <f t="shared" si="8"/>
        <v>12</v>
      </c>
      <c r="D66" s="22">
        <f t="shared" si="9"/>
        <v>5.83949</v>
      </c>
      <c r="E66" s="22">
        <f t="shared" si="9"/>
        <v>4.87945</v>
      </c>
      <c r="F66" s="22">
        <f t="shared" si="9"/>
        <v>4.62709</v>
      </c>
      <c r="G66" s="22">
        <f t="shared" si="9"/>
        <v>4.55062</v>
      </c>
      <c r="H66" s="22">
        <f t="shared" si="9"/>
        <v>4.46743</v>
      </c>
      <c r="I66" s="22">
        <f t="shared" si="9"/>
        <v>4.44623</v>
      </c>
      <c r="J66" s="22">
        <f t="shared" si="9"/>
        <v>4.36246</v>
      </c>
      <c r="K66" s="22">
        <f t="shared" si="7"/>
        <v>4.26226</v>
      </c>
      <c r="L66" s="22">
        <f t="shared" si="7"/>
        <v>4.09842</v>
      </c>
      <c r="M66" s="22">
        <f t="shared" si="7"/>
        <v>3.59485</v>
      </c>
      <c r="N66" s="22">
        <f t="shared" si="7"/>
        <v>2.76992</v>
      </c>
    </row>
    <row r="67" spans="1:14" s="28" customFormat="1" ht="10.5" customHeight="1">
      <c r="A67" s="29">
        <f t="shared" si="5"/>
        <v>0.0025</v>
      </c>
      <c r="B67" s="36"/>
      <c r="C67" s="24">
        <f t="shared" si="8"/>
        <v>13</v>
      </c>
      <c r="D67" s="19">
        <f t="shared" si="9"/>
        <v>5.84092</v>
      </c>
      <c r="E67" s="19">
        <f t="shared" si="9"/>
        <v>4.88052</v>
      </c>
      <c r="F67" s="19">
        <f t="shared" si="9"/>
        <v>4.62807</v>
      </c>
      <c r="G67" s="19">
        <f t="shared" si="9"/>
        <v>4.55158</v>
      </c>
      <c r="H67" s="19">
        <f t="shared" si="9"/>
        <v>4.46838</v>
      </c>
      <c r="I67" s="19">
        <f t="shared" si="9"/>
        <v>4.44717</v>
      </c>
      <c r="J67" s="19">
        <f t="shared" si="9"/>
        <v>4.36338</v>
      </c>
      <c r="K67" s="19">
        <f t="shared" si="7"/>
        <v>4.26317</v>
      </c>
      <c r="L67" s="19">
        <f t="shared" si="7"/>
        <v>4.09929</v>
      </c>
      <c r="M67" s="19">
        <f t="shared" si="7"/>
        <v>3.59562</v>
      </c>
      <c r="N67" s="19">
        <f t="shared" si="7"/>
        <v>2.77051</v>
      </c>
    </row>
    <row r="68" spans="1:14" s="28" customFormat="1" ht="10.5" customHeight="1">
      <c r="A68" s="30">
        <f t="shared" si="5"/>
        <v>0.0025</v>
      </c>
      <c r="B68" s="36"/>
      <c r="C68" s="24">
        <f t="shared" si="8"/>
        <v>14</v>
      </c>
      <c r="D68" s="19">
        <f t="shared" si="9"/>
        <v>5.84235</v>
      </c>
      <c r="E68" s="19">
        <f t="shared" si="9"/>
        <v>4.88158</v>
      </c>
      <c r="F68" s="19">
        <f t="shared" si="9"/>
        <v>4.62905</v>
      </c>
      <c r="G68" s="19">
        <f t="shared" si="9"/>
        <v>4.55255</v>
      </c>
      <c r="H68" s="19">
        <f t="shared" si="9"/>
        <v>4.46932</v>
      </c>
      <c r="I68" s="19">
        <f t="shared" si="9"/>
        <v>4.44811</v>
      </c>
      <c r="J68" s="19">
        <f t="shared" si="9"/>
        <v>4.36431</v>
      </c>
      <c r="K68" s="19">
        <f t="shared" si="7"/>
        <v>4.26407</v>
      </c>
      <c r="L68" s="19">
        <f t="shared" si="7"/>
        <v>4.10016</v>
      </c>
      <c r="M68" s="19">
        <f t="shared" si="7"/>
        <v>3.59638</v>
      </c>
      <c r="N68" s="19">
        <f t="shared" si="7"/>
        <v>2.7711</v>
      </c>
    </row>
    <row r="69" spans="1:14" s="28" customFormat="1" ht="10.5" customHeight="1">
      <c r="A69" s="30">
        <f t="shared" si="5"/>
        <v>0.0025</v>
      </c>
      <c r="B69" s="36"/>
      <c r="C69" s="21">
        <f t="shared" si="8"/>
        <v>15</v>
      </c>
      <c r="D69" s="22">
        <f t="shared" si="9"/>
        <v>5.84378</v>
      </c>
      <c r="E69" s="22">
        <f t="shared" si="9"/>
        <v>4.88265</v>
      </c>
      <c r="F69" s="22">
        <f t="shared" si="9"/>
        <v>4.63003</v>
      </c>
      <c r="G69" s="22">
        <f t="shared" si="9"/>
        <v>4.55351</v>
      </c>
      <c r="H69" s="22">
        <f t="shared" si="9"/>
        <v>4.47027</v>
      </c>
      <c r="I69" s="22">
        <f t="shared" si="9"/>
        <v>4.44906</v>
      </c>
      <c r="J69" s="22">
        <f t="shared" si="9"/>
        <v>4.36524</v>
      </c>
      <c r="K69" s="22">
        <f t="shared" si="7"/>
        <v>4.26498</v>
      </c>
      <c r="L69" s="22">
        <f t="shared" si="7"/>
        <v>4.10103</v>
      </c>
      <c r="M69" s="22">
        <f t="shared" si="7"/>
        <v>3.59714</v>
      </c>
      <c r="N69" s="22">
        <f t="shared" si="7"/>
        <v>2.77168</v>
      </c>
    </row>
    <row r="70" spans="1:14" s="28" customFormat="1" ht="10.5" customHeight="1">
      <c r="A70" s="30">
        <f t="shared" si="5"/>
        <v>0.0025</v>
      </c>
      <c r="B70" s="36"/>
      <c r="C70" s="24">
        <f>C69+1</f>
        <v>16</v>
      </c>
      <c r="D70" s="19">
        <f t="shared" si="9"/>
        <v>5.84522</v>
      </c>
      <c r="E70" s="19">
        <f t="shared" si="9"/>
        <v>4.88372</v>
      </c>
      <c r="F70" s="19">
        <f t="shared" si="9"/>
        <v>4.63101</v>
      </c>
      <c r="G70" s="19">
        <f t="shared" si="9"/>
        <v>4.55448</v>
      </c>
      <c r="H70" s="19">
        <f t="shared" si="9"/>
        <v>4.47122</v>
      </c>
      <c r="I70" s="19">
        <f t="shared" si="9"/>
        <v>4.45</v>
      </c>
      <c r="J70" s="19">
        <f t="shared" si="9"/>
        <v>4.36616</v>
      </c>
      <c r="K70" s="19">
        <f t="shared" si="7"/>
        <v>4.26588</v>
      </c>
      <c r="L70" s="19">
        <f t="shared" si="7"/>
        <v>4.1019</v>
      </c>
      <c r="M70" s="19">
        <f t="shared" si="7"/>
        <v>3.5979</v>
      </c>
      <c r="N70" s="19">
        <f t="shared" si="7"/>
        <v>2.77227</v>
      </c>
    </row>
    <row r="71" spans="1:14" s="28" customFormat="1" ht="10.5" customHeight="1">
      <c r="A71" s="30">
        <f t="shared" si="5"/>
        <v>0.0025</v>
      </c>
      <c r="B71" s="36"/>
      <c r="C71" s="24">
        <f t="shared" si="8"/>
        <v>17</v>
      </c>
      <c r="D71" s="19">
        <f t="shared" si="9"/>
        <v>5.84665</v>
      </c>
      <c r="E71" s="19">
        <f t="shared" si="9"/>
        <v>4.88479</v>
      </c>
      <c r="F71" s="19">
        <f t="shared" si="9"/>
        <v>4.632</v>
      </c>
      <c r="G71" s="19">
        <f t="shared" si="9"/>
        <v>4.55545</v>
      </c>
      <c r="H71" s="19">
        <f t="shared" si="9"/>
        <v>4.47217</v>
      </c>
      <c r="I71" s="19">
        <f t="shared" si="9"/>
        <v>4.45095</v>
      </c>
      <c r="J71" s="19">
        <f t="shared" si="9"/>
        <v>4.36709</v>
      </c>
      <c r="K71" s="19">
        <f t="shared" si="7"/>
        <v>4.26679</v>
      </c>
      <c r="L71" s="19">
        <f t="shared" si="7"/>
        <v>4.10277</v>
      </c>
      <c r="M71" s="19">
        <f t="shared" si="7"/>
        <v>3.59867</v>
      </c>
      <c r="N71" s="19">
        <f t="shared" si="7"/>
        <v>2.77286</v>
      </c>
    </row>
    <row r="72" spans="1:14" s="28" customFormat="1" ht="10.5" customHeight="1">
      <c r="A72" s="30">
        <f t="shared" si="5"/>
        <v>0.0025</v>
      </c>
      <c r="B72" s="36"/>
      <c r="C72" s="21">
        <f t="shared" si="8"/>
        <v>18</v>
      </c>
      <c r="D72" s="22">
        <f t="shared" si="9"/>
        <v>5.84808</v>
      </c>
      <c r="E72" s="22">
        <f t="shared" si="9"/>
        <v>4.88586</v>
      </c>
      <c r="F72" s="22">
        <f t="shared" si="9"/>
        <v>4.63298</v>
      </c>
      <c r="G72" s="22">
        <f t="shared" si="9"/>
        <v>4.55641</v>
      </c>
      <c r="H72" s="22">
        <f t="shared" si="9"/>
        <v>4.47312</v>
      </c>
      <c r="I72" s="22">
        <f t="shared" si="9"/>
        <v>4.45189</v>
      </c>
      <c r="J72" s="22">
        <f t="shared" si="9"/>
        <v>4.36801</v>
      </c>
      <c r="K72" s="22">
        <f t="shared" si="7"/>
        <v>4.26769</v>
      </c>
      <c r="L72" s="22">
        <f t="shared" si="7"/>
        <v>4.10364</v>
      </c>
      <c r="M72" s="22">
        <f t="shared" si="7"/>
        <v>3.59943</v>
      </c>
      <c r="N72" s="22">
        <f t="shared" si="7"/>
        <v>2.77345</v>
      </c>
    </row>
    <row r="73" spans="1:14" s="28" customFormat="1" ht="10.5" customHeight="1">
      <c r="A73" s="30">
        <f t="shared" si="5"/>
        <v>0.0025</v>
      </c>
      <c r="B73" s="36"/>
      <c r="C73" s="24">
        <f t="shared" si="8"/>
        <v>19</v>
      </c>
      <c r="D73" s="19">
        <f t="shared" si="9"/>
        <v>5.84952</v>
      </c>
      <c r="E73" s="19">
        <f t="shared" si="9"/>
        <v>4.88693</v>
      </c>
      <c r="F73" s="19">
        <f t="shared" si="9"/>
        <v>4.63396</v>
      </c>
      <c r="G73" s="19">
        <f t="shared" si="9"/>
        <v>4.55738</v>
      </c>
      <c r="H73" s="19">
        <f t="shared" si="9"/>
        <v>4.47407</v>
      </c>
      <c r="I73" s="19">
        <f t="shared" si="9"/>
        <v>4.45283</v>
      </c>
      <c r="J73" s="19">
        <f t="shared" si="9"/>
        <v>4.36894</v>
      </c>
      <c r="K73" s="19">
        <f t="shared" si="7"/>
        <v>4.2686</v>
      </c>
      <c r="L73" s="19">
        <f t="shared" si="7"/>
        <v>4.10451</v>
      </c>
      <c r="M73" s="19">
        <f t="shared" si="7"/>
        <v>3.60019</v>
      </c>
      <c r="N73" s="19">
        <f t="shared" si="7"/>
        <v>2.77404</v>
      </c>
    </row>
    <row r="74" spans="1:14" s="28" customFormat="1" ht="10.5" customHeight="1">
      <c r="A74" s="30">
        <f t="shared" si="5"/>
        <v>0.0025</v>
      </c>
      <c r="B74" s="36"/>
      <c r="C74" s="24">
        <f t="shared" si="8"/>
        <v>20</v>
      </c>
      <c r="D74" s="19">
        <f t="shared" si="9"/>
        <v>5.85095</v>
      </c>
      <c r="E74" s="19">
        <f t="shared" si="9"/>
        <v>4.888</v>
      </c>
      <c r="F74" s="19">
        <f t="shared" si="9"/>
        <v>4.63495</v>
      </c>
      <c r="G74" s="19">
        <f t="shared" si="9"/>
        <v>4.55835</v>
      </c>
      <c r="H74" s="19">
        <f t="shared" si="9"/>
        <v>4.47502</v>
      </c>
      <c r="I74" s="19">
        <f t="shared" si="9"/>
        <v>4.45378</v>
      </c>
      <c r="J74" s="19">
        <f t="shared" si="9"/>
        <v>4.36987</v>
      </c>
      <c r="K74" s="19">
        <f t="shared" si="7"/>
        <v>4.2695</v>
      </c>
      <c r="L74" s="19">
        <f t="shared" si="7"/>
        <v>4.10538</v>
      </c>
      <c r="M74" s="19">
        <f t="shared" si="7"/>
        <v>3.60096</v>
      </c>
      <c r="N74" s="19">
        <f t="shared" si="7"/>
        <v>2.77463</v>
      </c>
    </row>
    <row r="75" spans="1:14" s="28" customFormat="1" ht="10.5" customHeight="1">
      <c r="A75" s="30">
        <f t="shared" si="5"/>
        <v>0.0025</v>
      </c>
      <c r="B75" s="36"/>
      <c r="C75" s="21">
        <f t="shared" si="8"/>
        <v>21</v>
      </c>
      <c r="D75" s="22">
        <f aca="true" t="shared" si="10" ref="D75:J82">ROUND(100000*LVT/D$50*((1+D$51/100)^((DAYS360(D$45,$L$2)+$C75-1)/360)*((1+$A75)^(($C75-15)/30)))/100000,5)</f>
        <v>5.85238</v>
      </c>
      <c r="E75" s="22">
        <f t="shared" si="10"/>
        <v>4.88906</v>
      </c>
      <c r="F75" s="22">
        <f t="shared" si="10"/>
        <v>4.63593</v>
      </c>
      <c r="G75" s="22">
        <f t="shared" si="10"/>
        <v>4.55931</v>
      </c>
      <c r="H75" s="22">
        <f t="shared" si="10"/>
        <v>4.47597</v>
      </c>
      <c r="I75" s="22">
        <f t="shared" si="10"/>
        <v>4.45472</v>
      </c>
      <c r="J75" s="22">
        <f t="shared" si="10"/>
        <v>4.3708</v>
      </c>
      <c r="K75" s="22">
        <f t="shared" si="7"/>
        <v>4.27041</v>
      </c>
      <c r="L75" s="22">
        <f t="shared" si="7"/>
        <v>4.10625</v>
      </c>
      <c r="M75" s="22">
        <f t="shared" si="7"/>
        <v>3.60172</v>
      </c>
      <c r="N75" s="22">
        <f t="shared" si="7"/>
        <v>2.77522</v>
      </c>
    </row>
    <row r="76" spans="1:14" s="28" customFormat="1" ht="10.5" customHeight="1">
      <c r="A76" s="30">
        <f t="shared" si="5"/>
        <v>0.0025</v>
      </c>
      <c r="B76" s="36"/>
      <c r="C76" s="24">
        <f t="shared" si="8"/>
        <v>22</v>
      </c>
      <c r="D76" s="19">
        <f t="shared" si="10"/>
        <v>5.85382</v>
      </c>
      <c r="E76" s="19">
        <f t="shared" si="10"/>
        <v>4.89013</v>
      </c>
      <c r="F76" s="19">
        <f t="shared" si="10"/>
        <v>4.63691</v>
      </c>
      <c r="G76" s="19">
        <f t="shared" si="10"/>
        <v>4.56028</v>
      </c>
      <c r="H76" s="19">
        <f t="shared" si="10"/>
        <v>4.47692</v>
      </c>
      <c r="I76" s="19">
        <f t="shared" si="10"/>
        <v>4.45567</v>
      </c>
      <c r="J76" s="19">
        <f t="shared" si="10"/>
        <v>4.37172</v>
      </c>
      <c r="K76" s="19">
        <f t="shared" si="7"/>
        <v>4.27131</v>
      </c>
      <c r="L76" s="19">
        <f t="shared" si="7"/>
        <v>4.10712</v>
      </c>
      <c r="M76" s="19">
        <f t="shared" si="7"/>
        <v>3.60249</v>
      </c>
      <c r="N76" s="19">
        <f t="shared" si="7"/>
        <v>2.7758</v>
      </c>
    </row>
    <row r="77" spans="1:14" s="28" customFormat="1" ht="10.5" customHeight="1">
      <c r="A77" s="30">
        <f t="shared" si="5"/>
        <v>0.0025</v>
      </c>
      <c r="B77" s="36"/>
      <c r="C77" s="24">
        <f t="shared" si="8"/>
        <v>23</v>
      </c>
      <c r="D77" s="19">
        <f t="shared" si="10"/>
        <v>5.85525</v>
      </c>
      <c r="E77" s="19">
        <f t="shared" si="10"/>
        <v>4.8912</v>
      </c>
      <c r="F77" s="19">
        <f t="shared" si="10"/>
        <v>4.6379</v>
      </c>
      <c r="G77" s="19">
        <f t="shared" si="10"/>
        <v>4.56125</v>
      </c>
      <c r="H77" s="19">
        <f t="shared" si="10"/>
        <v>4.47786</v>
      </c>
      <c r="I77" s="19">
        <f t="shared" si="10"/>
        <v>4.45661</v>
      </c>
      <c r="J77" s="19">
        <f t="shared" si="10"/>
        <v>4.37265</v>
      </c>
      <c r="K77" s="19">
        <f t="shared" si="7"/>
        <v>4.27222</v>
      </c>
      <c r="L77" s="19">
        <f t="shared" si="7"/>
        <v>4.10799</v>
      </c>
      <c r="M77" s="19">
        <f t="shared" si="7"/>
        <v>3.60325</v>
      </c>
      <c r="N77" s="19">
        <f t="shared" si="7"/>
        <v>2.77639</v>
      </c>
    </row>
    <row r="78" spans="1:14" s="28" customFormat="1" ht="10.5" customHeight="1">
      <c r="A78" s="30">
        <f t="shared" si="5"/>
        <v>0.0025</v>
      </c>
      <c r="B78" s="36"/>
      <c r="C78" s="21">
        <f t="shared" si="8"/>
        <v>24</v>
      </c>
      <c r="D78" s="22">
        <f t="shared" si="10"/>
        <v>5.85669</v>
      </c>
      <c r="E78" s="22">
        <f t="shared" si="10"/>
        <v>4.89227</v>
      </c>
      <c r="F78" s="22">
        <f t="shared" si="10"/>
        <v>4.63888</v>
      </c>
      <c r="G78" s="22">
        <f t="shared" si="10"/>
        <v>4.56222</v>
      </c>
      <c r="H78" s="22">
        <f t="shared" si="10"/>
        <v>4.47881</v>
      </c>
      <c r="I78" s="22">
        <f t="shared" si="10"/>
        <v>4.45756</v>
      </c>
      <c r="J78" s="22">
        <f t="shared" si="10"/>
        <v>4.37358</v>
      </c>
      <c r="K78" s="22">
        <f t="shared" si="7"/>
        <v>4.27313</v>
      </c>
      <c r="L78" s="22">
        <f t="shared" si="7"/>
        <v>4.10887</v>
      </c>
      <c r="M78" s="22">
        <f t="shared" si="7"/>
        <v>3.60402</v>
      </c>
      <c r="N78" s="22">
        <f t="shared" si="7"/>
        <v>2.77698</v>
      </c>
    </row>
    <row r="79" spans="1:14" s="28" customFormat="1" ht="10.5" customHeight="1">
      <c r="A79" s="30">
        <f t="shared" si="5"/>
        <v>0.0025</v>
      </c>
      <c r="B79" s="36"/>
      <c r="C79" s="24">
        <f t="shared" si="8"/>
        <v>25</v>
      </c>
      <c r="D79" s="19">
        <f t="shared" si="10"/>
        <v>5.85812</v>
      </c>
      <c r="E79" s="19">
        <f t="shared" si="10"/>
        <v>4.89334</v>
      </c>
      <c r="F79" s="19">
        <f t="shared" si="10"/>
        <v>4.63986</v>
      </c>
      <c r="G79" s="19">
        <f t="shared" si="10"/>
        <v>4.56318</v>
      </c>
      <c r="H79" s="19">
        <f t="shared" si="10"/>
        <v>4.47977</v>
      </c>
      <c r="I79" s="19">
        <f t="shared" si="10"/>
        <v>4.45851</v>
      </c>
      <c r="J79" s="19">
        <f t="shared" si="10"/>
        <v>4.37451</v>
      </c>
      <c r="K79" s="19">
        <f t="shared" si="7"/>
        <v>4.27403</v>
      </c>
      <c r="L79" s="19">
        <f t="shared" si="7"/>
        <v>4.10974</v>
      </c>
      <c r="M79" s="19">
        <f t="shared" si="7"/>
        <v>3.60478</v>
      </c>
      <c r="N79" s="19">
        <f t="shared" si="7"/>
        <v>2.77757</v>
      </c>
    </row>
    <row r="80" spans="1:14" s="28" customFormat="1" ht="10.5" customHeight="1">
      <c r="A80" s="30">
        <f t="shared" si="5"/>
        <v>0.0025</v>
      </c>
      <c r="B80" s="36"/>
      <c r="C80" s="24">
        <f t="shared" si="8"/>
        <v>26</v>
      </c>
      <c r="D80" s="19">
        <f t="shared" si="10"/>
        <v>5.85956</v>
      </c>
      <c r="E80" s="19">
        <f t="shared" si="10"/>
        <v>4.89442</v>
      </c>
      <c r="F80" s="19">
        <f t="shared" si="10"/>
        <v>4.64085</v>
      </c>
      <c r="G80" s="19">
        <f t="shared" si="10"/>
        <v>4.56415</v>
      </c>
      <c r="H80" s="19">
        <f t="shared" si="10"/>
        <v>4.48072</v>
      </c>
      <c r="I80" s="19">
        <f t="shared" si="10"/>
        <v>4.45945</v>
      </c>
      <c r="J80" s="19">
        <f t="shared" si="10"/>
        <v>4.37543</v>
      </c>
      <c r="K80" s="19">
        <f t="shared" si="7"/>
        <v>4.27494</v>
      </c>
      <c r="L80" s="19">
        <f t="shared" si="7"/>
        <v>4.11061</v>
      </c>
      <c r="M80" s="19">
        <f t="shared" si="7"/>
        <v>3.60554</v>
      </c>
      <c r="N80" s="19">
        <f t="shared" si="7"/>
        <v>2.77816</v>
      </c>
    </row>
    <row r="81" spans="1:14" s="28" customFormat="1" ht="10.5" customHeight="1">
      <c r="A81" s="30">
        <f t="shared" si="5"/>
        <v>0.0025</v>
      </c>
      <c r="B81" s="36"/>
      <c r="C81" s="21">
        <f t="shared" si="8"/>
        <v>27</v>
      </c>
      <c r="D81" s="22">
        <f t="shared" si="10"/>
        <v>5.861</v>
      </c>
      <c r="E81" s="22">
        <f t="shared" si="10"/>
        <v>4.89549</v>
      </c>
      <c r="F81" s="22">
        <f t="shared" si="10"/>
        <v>4.64183</v>
      </c>
      <c r="G81" s="22">
        <f t="shared" si="10"/>
        <v>4.56512</v>
      </c>
      <c r="H81" s="22">
        <f t="shared" si="10"/>
        <v>4.48167</v>
      </c>
      <c r="I81" s="22">
        <f t="shared" si="10"/>
        <v>4.4604</v>
      </c>
      <c r="J81" s="22">
        <f t="shared" si="10"/>
        <v>4.37636</v>
      </c>
      <c r="K81" s="22">
        <f t="shared" si="7"/>
        <v>4.27585</v>
      </c>
      <c r="L81" s="22">
        <f t="shared" si="7"/>
        <v>4.11148</v>
      </c>
      <c r="M81" s="22">
        <f t="shared" si="7"/>
        <v>3.60631</v>
      </c>
      <c r="N81" s="22">
        <f t="shared" si="7"/>
        <v>2.77875</v>
      </c>
    </row>
    <row r="82" spans="1:14" s="28" customFormat="1" ht="10.5" customHeight="1">
      <c r="A82" s="30">
        <f t="shared" si="5"/>
        <v>0.0025</v>
      </c>
      <c r="B82" s="36"/>
      <c r="C82" s="24">
        <f t="shared" si="8"/>
        <v>28</v>
      </c>
      <c r="D82" s="19">
        <f t="shared" si="10"/>
        <v>5.86243</v>
      </c>
      <c r="E82" s="19">
        <f t="shared" si="10"/>
        <v>4.89656</v>
      </c>
      <c r="F82" s="19">
        <f t="shared" si="10"/>
        <v>4.64282</v>
      </c>
      <c r="G82" s="19">
        <f t="shared" si="10"/>
        <v>4.56609</v>
      </c>
      <c r="H82" s="19">
        <f t="shared" si="10"/>
        <v>4.48262</v>
      </c>
      <c r="I82" s="19">
        <f t="shared" si="10"/>
        <v>4.46134</v>
      </c>
      <c r="J82" s="19">
        <f t="shared" si="10"/>
        <v>4.37729</v>
      </c>
      <c r="K82" s="19">
        <f t="shared" si="7"/>
        <v>4.27675</v>
      </c>
      <c r="L82" s="19">
        <f t="shared" si="7"/>
        <v>4.11235</v>
      </c>
      <c r="M82" s="19">
        <f t="shared" si="7"/>
        <v>3.60707</v>
      </c>
      <c r="N82" s="19">
        <f t="shared" si="7"/>
        <v>2.77934</v>
      </c>
    </row>
    <row r="83" spans="2:13" s="25" customFormat="1" ht="10.5" customHeight="1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2:13" s="25" customFormat="1" ht="10.5" customHeight="1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scale="83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650231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cp:lastPrinted>2010-08-30T13:31:18Z</cp:lastPrinted>
  <dcterms:created xsi:type="dcterms:W3CDTF">2010-08-30T13:27:15Z</dcterms:created>
  <dcterms:modified xsi:type="dcterms:W3CDTF">2010-08-31T10:14:46Z</dcterms:modified>
  <cp:category/>
  <cp:version/>
  <cp:contentType/>
  <cp:contentStatus/>
</cp:coreProperties>
</file>